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oční náklady" sheetId="1" r:id="rId1"/>
    <sheet name="výpočet TZ" sheetId="4" r:id="rId2"/>
    <sheet name="ds-vypocet" sheetId="3" r:id="rId3"/>
    <sheet name="SCOP-norma" sheetId="5" r:id="rId4"/>
    <sheet name="denostupne" sheetId="2" r:id="rId5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5"/>
  <c r="M8"/>
  <c r="N8"/>
  <c r="S8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6" s="1"/>
  <c r="U36" s="1"/>
  <c r="U8"/>
  <c r="L9"/>
  <c r="M9"/>
  <c r="N9"/>
  <c r="Q9"/>
  <c r="R9"/>
  <c r="S9"/>
  <c r="U9"/>
  <c r="L10"/>
  <c r="M10"/>
  <c r="N10"/>
  <c r="Q10"/>
  <c r="R10"/>
  <c r="S10"/>
  <c r="U10"/>
  <c r="L11"/>
  <c r="M11"/>
  <c r="N11"/>
  <c r="Q11"/>
  <c r="R11"/>
  <c r="S11"/>
  <c r="U11"/>
  <c r="L12"/>
  <c r="M12"/>
  <c r="N12"/>
  <c r="Q12"/>
  <c r="R12"/>
  <c r="S12"/>
  <c r="U12"/>
  <c r="L13"/>
  <c r="M13"/>
  <c r="N13"/>
  <c r="Q13"/>
  <c r="R13"/>
  <c r="S13"/>
  <c r="U13"/>
  <c r="L14"/>
  <c r="N14"/>
  <c r="Q14"/>
  <c r="R14"/>
  <c r="S14"/>
  <c r="U14"/>
  <c r="L15"/>
  <c r="N15"/>
  <c r="Q15"/>
  <c r="R15"/>
  <c r="S15"/>
  <c r="U15"/>
  <c r="L16"/>
  <c r="N16"/>
  <c r="Q16"/>
  <c r="R16"/>
  <c r="S16"/>
  <c r="U16"/>
  <c r="L17"/>
  <c r="N17"/>
  <c r="Q17"/>
  <c r="R17"/>
  <c r="S17"/>
  <c r="U17"/>
  <c r="L18"/>
  <c r="N18"/>
  <c r="Q18"/>
  <c r="R18"/>
  <c r="S18"/>
  <c r="U18"/>
  <c r="L19"/>
  <c r="N19"/>
  <c r="Q19"/>
  <c r="R19"/>
  <c r="S19"/>
  <c r="U19"/>
  <c r="L20"/>
  <c r="N20"/>
  <c r="Q20"/>
  <c r="R20"/>
  <c r="S20"/>
  <c r="U20"/>
  <c r="L21"/>
  <c r="N21"/>
  <c r="Q21"/>
  <c r="R21"/>
  <c r="S21"/>
  <c r="U21"/>
  <c r="L22"/>
  <c r="N22"/>
  <c r="Q22"/>
  <c r="R22"/>
  <c r="S22"/>
  <c r="U22"/>
  <c r="L23"/>
  <c r="N23"/>
  <c r="Q23"/>
  <c r="R23"/>
  <c r="S23"/>
  <c r="U23"/>
  <c r="L24"/>
  <c r="N24"/>
  <c r="Q24"/>
  <c r="R24"/>
  <c r="S24"/>
  <c r="U24"/>
  <c r="L25"/>
  <c r="N25"/>
  <c r="Q25"/>
  <c r="R25"/>
  <c r="S25"/>
  <c r="U25"/>
  <c r="L26"/>
  <c r="N26"/>
  <c r="Q26"/>
  <c r="R26"/>
  <c r="S26"/>
  <c r="U26"/>
  <c r="L27"/>
  <c r="N27"/>
  <c r="Q27"/>
  <c r="R27"/>
  <c r="S27"/>
  <c r="U27"/>
  <c r="L28"/>
  <c r="N28"/>
  <c r="Q28"/>
  <c r="R28"/>
  <c r="S28"/>
  <c r="U28"/>
  <c r="L29"/>
  <c r="N29"/>
  <c r="Q29"/>
  <c r="R29"/>
  <c r="S29"/>
  <c r="U29"/>
  <c r="L30"/>
  <c r="N30"/>
  <c r="Q30"/>
  <c r="R30"/>
  <c r="S30"/>
  <c r="U30"/>
  <c r="L31"/>
  <c r="N31"/>
  <c r="Q31"/>
  <c r="R31"/>
  <c r="S31"/>
  <c r="U31"/>
  <c r="L32"/>
  <c r="N32"/>
  <c r="Q32"/>
  <c r="R32"/>
  <c r="S32"/>
  <c r="U32"/>
  <c r="L33"/>
  <c r="N33"/>
  <c r="Q33"/>
  <c r="R33"/>
  <c r="S33"/>
  <c r="U33"/>
  <c r="J34"/>
  <c r="K34"/>
  <c r="L35"/>
  <c r="T35"/>
  <c r="H36"/>
  <c r="I37"/>
  <c r="H37" s="1"/>
  <c r="J37"/>
  <c r="K38"/>
  <c r="K39"/>
  <c r="C41"/>
  <c r="D41" s="1"/>
  <c r="G41"/>
  <c r="C42"/>
  <c r="D42"/>
  <c r="G42"/>
  <c r="C43"/>
  <c r="D43" s="1"/>
  <c r="D44" s="1"/>
  <c r="G43"/>
  <c r="C44"/>
  <c r="G44"/>
  <c r="C45"/>
  <c r="D45" s="1"/>
  <c r="G45"/>
  <c r="C46"/>
  <c r="D46"/>
  <c r="G46"/>
  <c r="C47"/>
  <c r="D47" s="1"/>
  <c r="D48" s="1"/>
  <c r="G47"/>
  <c r="C48"/>
  <c r="G48"/>
  <c r="C49"/>
  <c r="D49" s="1"/>
  <c r="D50" s="1"/>
  <c r="G49"/>
  <c r="C50"/>
  <c r="G50"/>
  <c r="C51"/>
  <c r="D51" s="1"/>
  <c r="D52" s="1"/>
  <c r="G51"/>
  <c r="C52"/>
  <c r="G52"/>
  <c r="C53"/>
  <c r="D53" s="1"/>
  <c r="D54" s="1"/>
  <c r="G53"/>
  <c r="C54"/>
  <c r="G54"/>
  <c r="C55"/>
  <c r="D55" s="1"/>
  <c r="G55"/>
  <c r="C56"/>
  <c r="D56"/>
  <c r="G56"/>
  <c r="C57"/>
  <c r="D57" s="1"/>
  <c r="D58" s="1"/>
  <c r="G57"/>
  <c r="C58"/>
  <c r="G58"/>
  <c r="C59"/>
  <c r="D59" s="1"/>
  <c r="D60" s="1"/>
  <c r="G59"/>
  <c r="C60"/>
  <c r="G60"/>
  <c r="C61"/>
  <c r="D61" s="1"/>
  <c r="D62" s="1"/>
  <c r="G61"/>
  <c r="C62"/>
  <c r="G62"/>
  <c r="C63"/>
  <c r="D63" s="1"/>
  <c r="D64" s="1"/>
  <c r="G63"/>
  <c r="C64"/>
  <c r="G64"/>
  <c r="C65"/>
  <c r="D65" s="1"/>
  <c r="D66" s="1"/>
  <c r="G65"/>
  <c r="C66"/>
  <c r="G66"/>
  <c r="C67"/>
  <c r="D67" s="1"/>
  <c r="D68" s="1"/>
  <c r="G67"/>
  <c r="C68"/>
  <c r="G68"/>
  <c r="C69"/>
  <c r="D69" s="1"/>
  <c r="C70"/>
  <c r="D70" s="1"/>
  <c r="C71"/>
  <c r="D71" s="1"/>
  <c r="C72"/>
  <c r="C73"/>
  <c r="C74"/>
  <c r="C75"/>
  <c r="C76"/>
  <c r="C77"/>
  <c r="C78"/>
  <c r="C79"/>
  <c r="C80"/>
  <c r="C81"/>
  <c r="C82"/>
  <c r="C83"/>
  <c r="C84"/>
  <c r="C85"/>
  <c r="C86"/>
  <c r="C87"/>
  <c r="C88"/>
  <c r="D88" s="1"/>
  <c r="C89"/>
  <c r="D89" s="1"/>
  <c r="C90"/>
  <c r="C91"/>
  <c r="C92"/>
  <c r="C93"/>
  <c r="C94"/>
  <c r="C95"/>
  <c r="C96"/>
  <c r="C97"/>
  <c r="C98"/>
  <c r="C99"/>
  <c r="C100"/>
  <c r="C101"/>
  <c r="C102"/>
  <c r="C103"/>
  <c r="C104"/>
  <c r="C105"/>
  <c r="D105" s="1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D126" s="1"/>
  <c r="C127"/>
  <c r="D127" s="1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D161" s="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D219" s="1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D267" s="1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D299" s="1"/>
  <c r="C300"/>
  <c r="C301"/>
  <c r="C302"/>
  <c r="C303"/>
  <c r="C304"/>
  <c r="C305"/>
  <c r="C306"/>
  <c r="C307"/>
  <c r="C308"/>
  <c r="C309"/>
  <c r="C310"/>
  <c r="D310" s="1"/>
  <c r="C311"/>
  <c r="D311" s="1"/>
  <c r="C312"/>
  <c r="C313"/>
  <c r="C314"/>
  <c r="C315"/>
  <c r="C316"/>
  <c r="C317"/>
  <c r="C318"/>
  <c r="D318" s="1"/>
  <c r="C319"/>
  <c r="D319" s="1"/>
  <c r="C320"/>
  <c r="C321"/>
  <c r="C322"/>
  <c r="C323"/>
  <c r="C324"/>
  <c r="C325"/>
  <c r="C326"/>
  <c r="C327"/>
  <c r="C328"/>
  <c r="C329"/>
  <c r="C330"/>
  <c r="C331"/>
  <c r="C332"/>
  <c r="C333"/>
  <c r="C334"/>
  <c r="D334" s="1"/>
  <c r="C335"/>
  <c r="D335" s="1"/>
  <c r="C336"/>
  <c r="C337"/>
  <c r="C338"/>
  <c r="C339"/>
  <c r="C340"/>
  <c r="C341"/>
  <c r="C342"/>
  <c r="C343"/>
  <c r="C344"/>
  <c r="C345"/>
  <c r="D345" s="1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D363" s="1"/>
  <c r="C364"/>
  <c r="C365"/>
  <c r="C366"/>
  <c r="C367"/>
  <c r="C368"/>
  <c r="C369"/>
  <c r="C370"/>
  <c r="C371"/>
  <c r="C372"/>
  <c r="C373"/>
  <c r="C374"/>
  <c r="C375"/>
  <c r="D375" s="1"/>
  <c r="C376"/>
  <c r="C377"/>
  <c r="C378"/>
  <c r="C379"/>
  <c r="C380"/>
  <c r="C381"/>
  <c r="C382"/>
  <c r="C383"/>
  <c r="C384"/>
  <c r="C385"/>
  <c r="C386"/>
  <c r="C387"/>
  <c r="C388"/>
  <c r="D388" s="1"/>
  <c r="C389"/>
  <c r="D389" s="1"/>
  <c r="C390"/>
  <c r="C391"/>
  <c r="C392"/>
  <c r="C393"/>
  <c r="C394"/>
  <c r="D394" s="1"/>
  <c r="C395"/>
  <c r="D395" s="1"/>
  <c r="C396"/>
  <c r="C397"/>
  <c r="C398"/>
  <c r="C399"/>
  <c r="D399" s="1"/>
  <c r="C400"/>
  <c r="C401"/>
  <c r="C402"/>
  <c r="C403"/>
  <c r="C404"/>
  <c r="D404" s="1"/>
  <c r="C405"/>
  <c r="D405" s="1"/>
  <c r="AD11" i="1"/>
  <c r="AD10"/>
  <c r="AD9"/>
  <c r="AD8"/>
  <c r="AD7"/>
  <c r="AD6"/>
  <c r="D321" i="5" l="1"/>
  <c r="D301"/>
  <c r="D400"/>
  <c r="D401" s="1"/>
  <c r="D402" s="1"/>
  <c r="D403" s="1"/>
  <c r="D396"/>
  <c r="D397" s="1"/>
  <c r="D398" s="1"/>
  <c r="D390"/>
  <c r="D391" s="1"/>
  <c r="D392" s="1"/>
  <c r="D393" s="1"/>
  <c r="D376"/>
  <c r="D377" s="1"/>
  <c r="D378" s="1"/>
  <c r="D379" s="1"/>
  <c r="D380" s="1"/>
  <c r="D381" s="1"/>
  <c r="D382" s="1"/>
  <c r="D383" s="1"/>
  <c r="D384" s="1"/>
  <c r="D385" s="1"/>
  <c r="D386" s="1"/>
  <c r="D387" s="1"/>
  <c r="D364"/>
  <c r="D365" s="1"/>
  <c r="D366" s="1"/>
  <c r="D367" s="1"/>
  <c r="D368" s="1"/>
  <c r="D369" s="1"/>
  <c r="D370" s="1"/>
  <c r="D371" s="1"/>
  <c r="D372" s="1"/>
  <c r="D373" s="1"/>
  <c r="D374" s="1"/>
  <c r="D346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36"/>
  <c r="D337" s="1"/>
  <c r="D338" s="1"/>
  <c r="D339" s="1"/>
  <c r="D340" s="1"/>
  <c r="D341" s="1"/>
  <c r="D342" s="1"/>
  <c r="D343" s="1"/>
  <c r="D344" s="1"/>
  <c r="D322"/>
  <c r="D323" s="1"/>
  <c r="D324" s="1"/>
  <c r="D325" s="1"/>
  <c r="D326" s="1"/>
  <c r="D327" s="1"/>
  <c r="D328" s="1"/>
  <c r="D329" s="1"/>
  <c r="D330" s="1"/>
  <c r="D331" s="1"/>
  <c r="D332" s="1"/>
  <c r="D333" s="1"/>
  <c r="D320"/>
  <c r="D312"/>
  <c r="D313" s="1"/>
  <c r="D314" s="1"/>
  <c r="D315" s="1"/>
  <c r="D316" s="1"/>
  <c r="D317" s="1"/>
  <c r="D302"/>
  <c r="D303" s="1"/>
  <c r="D304" s="1"/>
  <c r="D305" s="1"/>
  <c r="D306" s="1"/>
  <c r="D307" s="1"/>
  <c r="D308" s="1"/>
  <c r="D309" s="1"/>
  <c r="D300"/>
  <c r="D143"/>
  <c r="D288"/>
  <c r="D289" s="1"/>
  <c r="D290" s="1"/>
  <c r="D291" s="1"/>
  <c r="D292" s="1"/>
  <c r="D293" s="1"/>
  <c r="D294" s="1"/>
  <c r="D295" s="1"/>
  <c r="D296" s="1"/>
  <c r="D297" s="1"/>
  <c r="D298" s="1"/>
  <c r="D282"/>
  <c r="D283" s="1"/>
  <c r="D284" s="1"/>
  <c r="D285" s="1"/>
  <c r="D286" s="1"/>
  <c r="D287" s="1"/>
  <c r="D268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52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40"/>
  <c r="D241" s="1"/>
  <c r="D242" s="1"/>
  <c r="D243" s="1"/>
  <c r="D244" s="1"/>
  <c r="D245" s="1"/>
  <c r="D246" s="1"/>
  <c r="D247" s="1"/>
  <c r="D248" s="1"/>
  <c r="D249" s="1"/>
  <c r="D250" s="1"/>
  <c r="D251" s="1"/>
  <c r="D228"/>
  <c r="D229" s="1"/>
  <c r="D230" s="1"/>
  <c r="D231" s="1"/>
  <c r="D232" s="1"/>
  <c r="D233" s="1"/>
  <c r="D234" s="1"/>
  <c r="D235" s="1"/>
  <c r="D236" s="1"/>
  <c r="D237" s="1"/>
  <c r="D238" s="1"/>
  <c r="D239" s="1"/>
  <c r="D220"/>
  <c r="D221" s="1"/>
  <c r="D222" s="1"/>
  <c r="D223" s="1"/>
  <c r="D224" s="1"/>
  <c r="D225" s="1"/>
  <c r="D226" s="1"/>
  <c r="D227" s="1"/>
  <c r="D202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182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176"/>
  <c r="D177" s="1"/>
  <c r="D178" s="1"/>
  <c r="D179" s="1"/>
  <c r="D180" s="1"/>
  <c r="D181" s="1"/>
  <c r="D162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44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42"/>
  <c r="D128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06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90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72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AA60" i="1"/>
  <c r="AA61" s="1"/>
  <c r="AD54"/>
  <c r="AF54" s="1"/>
  <c r="AC54"/>
  <c r="AE54" s="1"/>
  <c r="AD53"/>
  <c r="AF53" s="1"/>
  <c r="AC53"/>
  <c r="AE53" s="1"/>
  <c r="AD52"/>
  <c r="AF52" s="1"/>
  <c r="AC52"/>
  <c r="AE52" s="1"/>
  <c r="AD51"/>
  <c r="AC51"/>
  <c r="C2286" i="3"/>
  <c r="C2285"/>
  <c r="C2284"/>
  <c r="C2283"/>
  <c r="C2282"/>
  <c r="C2281"/>
  <c r="C2280"/>
  <c r="C2279"/>
  <c r="C2278"/>
  <c r="C2277"/>
  <c r="C2276"/>
  <c r="C2275"/>
  <c r="C2274"/>
  <c r="C2273"/>
  <c r="C2272"/>
  <c r="C2271"/>
  <c r="C2270"/>
  <c r="C2269"/>
  <c r="C2268"/>
  <c r="C2267"/>
  <c r="C2266"/>
  <c r="C2265"/>
  <c r="C2264"/>
  <c r="C2263"/>
  <c r="C2262"/>
  <c r="C2261"/>
  <c r="C2260"/>
  <c r="C2259"/>
  <c r="C2258"/>
  <c r="C2257"/>
  <c r="C2256"/>
  <c r="C2255"/>
  <c r="C2254"/>
  <c r="G2168"/>
  <c r="D2167" l="1"/>
  <c r="K12" i="4" l="1"/>
  <c r="T13"/>
  <c r="K13"/>
  <c r="K10" l="1"/>
  <c r="K9"/>
  <c r="G19"/>
  <c r="D17"/>
  <c r="G17" s="1"/>
  <c r="B6"/>
  <c r="U6"/>
  <c r="U4"/>
  <c r="U5"/>
  <c r="D21" l="1"/>
  <c r="G16"/>
  <c r="G22" s="1"/>
  <c r="G15"/>
  <c r="G14"/>
  <c r="G13"/>
  <c r="G12"/>
  <c r="G11"/>
  <c r="G10"/>
  <c r="G9"/>
  <c r="G8"/>
  <c r="G7"/>
  <c r="G6"/>
  <c r="G4"/>
  <c r="G5"/>
  <c r="J47"/>
  <c r="H47"/>
  <c r="G47"/>
  <c r="F47"/>
  <c r="E47"/>
  <c r="D47"/>
  <c r="X44"/>
  <c r="X48" s="1"/>
  <c r="S44"/>
  <c r="S43"/>
  <c r="R43"/>
  <c r="Q43"/>
  <c r="P43"/>
  <c r="O43"/>
  <c r="U43" s="1"/>
  <c r="N43"/>
  <c r="M43"/>
  <c r="L43"/>
  <c r="T43" s="1"/>
  <c r="S42"/>
  <c r="R42"/>
  <c r="Q42"/>
  <c r="P42"/>
  <c r="O42"/>
  <c r="U42" s="1"/>
  <c r="N42"/>
  <c r="M42"/>
  <c r="L42"/>
  <c r="T42" s="1"/>
  <c r="S41"/>
  <c r="R41"/>
  <c r="Q41"/>
  <c r="P41"/>
  <c r="O41"/>
  <c r="U41" s="1"/>
  <c r="N41"/>
  <c r="M41"/>
  <c r="L41"/>
  <c r="T41" s="1"/>
  <c r="S40"/>
  <c r="R40"/>
  <c r="Q40"/>
  <c r="P40"/>
  <c r="O40"/>
  <c r="U40" s="1"/>
  <c r="N40"/>
  <c r="M40"/>
  <c r="L40"/>
  <c r="T40" s="1"/>
  <c r="Q39"/>
  <c r="P39"/>
  <c r="O39"/>
  <c r="U39" s="1"/>
  <c r="N39"/>
  <c r="M39"/>
  <c r="L39"/>
  <c r="T39" s="1"/>
  <c r="Q38"/>
  <c r="P38"/>
  <c r="O38"/>
  <c r="U38" s="1"/>
  <c r="N38"/>
  <c r="M38"/>
  <c r="L38"/>
  <c r="T38" s="1"/>
  <c r="Q37"/>
  <c r="P37"/>
  <c r="O37"/>
  <c r="U37" s="1"/>
  <c r="N37"/>
  <c r="M37"/>
  <c r="L37"/>
  <c r="T37" s="1"/>
  <c r="X36"/>
  <c r="X37" s="1"/>
  <c r="S36"/>
  <c r="R36"/>
  <c r="Q36"/>
  <c r="P36"/>
  <c r="O36"/>
  <c r="U36" s="1"/>
  <c r="N36"/>
  <c r="M36"/>
  <c r="L36"/>
  <c r="T36" s="1"/>
  <c r="S35"/>
  <c r="R35"/>
  <c r="Q35"/>
  <c r="P35"/>
  <c r="O35"/>
  <c r="U35" s="1"/>
  <c r="N35"/>
  <c r="M35"/>
  <c r="L35"/>
  <c r="T35" s="1"/>
  <c r="S34"/>
  <c r="R34"/>
  <c r="Q34"/>
  <c r="P34"/>
  <c r="O34"/>
  <c r="U34" s="1"/>
  <c r="N34"/>
  <c r="M34"/>
  <c r="L34"/>
  <c r="T34" s="1"/>
  <c r="S33"/>
  <c r="R33"/>
  <c r="Q33"/>
  <c r="P33"/>
  <c r="O33"/>
  <c r="U33" s="1"/>
  <c r="N33"/>
  <c r="M33"/>
  <c r="L33"/>
  <c r="T33" s="1"/>
  <c r="X32"/>
  <c r="X33" s="1"/>
  <c r="S32"/>
  <c r="R32"/>
  <c r="R45" s="1"/>
  <c r="Q32"/>
  <c r="Q44" s="1"/>
  <c r="P32"/>
  <c r="P44" s="1"/>
  <c r="O32"/>
  <c r="O44" s="1"/>
  <c r="N32"/>
  <c r="N44" s="1"/>
  <c r="M32"/>
  <c r="M44" s="1"/>
  <c r="L32"/>
  <c r="T32" s="1"/>
  <c r="I28"/>
  <c r="I29" s="1"/>
  <c r="F13" i="1"/>
  <c r="AL22"/>
  <c r="AK22"/>
  <c r="AJ22"/>
  <c r="AI22"/>
  <c r="AH22"/>
  <c r="AK29"/>
  <c r="AJ29"/>
  <c r="AI29"/>
  <c r="AH29"/>
  <c r="AH28"/>
  <c r="AI28"/>
  <c r="AJ28"/>
  <c r="AK28"/>
  <c r="H14"/>
  <c r="Q7" i="2"/>
  <c r="Q6"/>
  <c r="Q5"/>
  <c r="Q4"/>
  <c r="Q3"/>
  <c r="Q2"/>
  <c r="Q1"/>
  <c r="V37" i="4" l="1"/>
  <c r="V38"/>
  <c r="V39"/>
  <c r="V40"/>
  <c r="V41"/>
  <c r="V42"/>
  <c r="G21"/>
  <c r="G18"/>
  <c r="K3" s="1"/>
  <c r="H15" s="1"/>
  <c r="V33"/>
  <c r="V34"/>
  <c r="V35"/>
  <c r="V36"/>
  <c r="Z37"/>
  <c r="T45"/>
  <c r="V45" s="1"/>
  <c r="X39"/>
  <c r="Z33"/>
  <c r="V43"/>
  <c r="U32"/>
  <c r="U44" s="1"/>
  <c r="L44"/>
  <c r="T44" s="1"/>
  <c r="R44"/>
  <c r="H13" i="1"/>
  <c r="I93" i="2"/>
  <c r="H93"/>
  <c r="I81"/>
  <c r="H81"/>
  <c r="I69"/>
  <c r="H69"/>
  <c r="I57"/>
  <c r="H57"/>
  <c r="I45"/>
  <c r="H45"/>
  <c r="I33"/>
  <c r="H33"/>
  <c r="I21"/>
  <c r="H21"/>
  <c r="A16" i="1"/>
  <c r="C2572" l="1"/>
  <c r="F2572" s="1"/>
  <c r="H2572" s="1"/>
  <c r="C2570"/>
  <c r="C2568"/>
  <c r="C2566"/>
  <c r="C2564"/>
  <c r="C2562"/>
  <c r="C2560"/>
  <c r="C2558"/>
  <c r="C2556"/>
  <c r="C2554"/>
  <c r="C2552"/>
  <c r="C2550"/>
  <c r="C2548"/>
  <c r="C2546"/>
  <c r="C2544"/>
  <c r="C2542"/>
  <c r="C2540"/>
  <c r="C2538"/>
  <c r="C2536"/>
  <c r="C2534"/>
  <c r="C2531"/>
  <c r="C2530"/>
  <c r="C2527"/>
  <c r="C2526"/>
  <c r="C2523"/>
  <c r="C2522"/>
  <c r="C2519"/>
  <c r="C2518"/>
  <c r="C2515"/>
  <c r="C2514"/>
  <c r="C2511"/>
  <c r="C2510"/>
  <c r="C2507"/>
  <c r="C2506"/>
  <c r="C2503"/>
  <c r="C2502"/>
  <c r="C2499"/>
  <c r="C2498"/>
  <c r="C2495"/>
  <c r="C2494"/>
  <c r="C2491"/>
  <c r="C2490"/>
  <c r="C2487"/>
  <c r="C2486"/>
  <c r="C2483"/>
  <c r="C2482"/>
  <c r="C2479"/>
  <c r="C2478"/>
  <c r="C2475"/>
  <c r="C2573"/>
  <c r="F2573" s="1"/>
  <c r="H2573" s="1"/>
  <c r="C2571"/>
  <c r="C2569"/>
  <c r="C2567"/>
  <c r="C2565"/>
  <c r="C2563"/>
  <c r="C2561"/>
  <c r="C2559"/>
  <c r="C2557"/>
  <c r="C2555"/>
  <c r="C2553"/>
  <c r="C2551"/>
  <c r="C2549"/>
  <c r="C2547"/>
  <c r="C2545"/>
  <c r="C2543"/>
  <c r="C2541"/>
  <c r="C2539"/>
  <c r="C2537"/>
  <c r="C2535"/>
  <c r="C2533"/>
  <c r="C2532"/>
  <c r="C2529"/>
  <c r="C2528"/>
  <c r="C2525"/>
  <c r="C2524"/>
  <c r="C2521"/>
  <c r="C2520"/>
  <c r="C2517"/>
  <c r="C2516"/>
  <c r="C2513"/>
  <c r="C2512"/>
  <c r="C2509"/>
  <c r="C2508"/>
  <c r="C2505"/>
  <c r="C2504"/>
  <c r="C2501"/>
  <c r="C2500"/>
  <c r="C2497"/>
  <c r="C2496"/>
  <c r="C2493"/>
  <c r="C2492"/>
  <c r="C2489"/>
  <c r="C2488"/>
  <c r="C2485"/>
  <c r="C2484"/>
  <c r="C2481"/>
  <c r="C2480"/>
  <c r="C2477"/>
  <c r="C2476"/>
  <c r="C2474"/>
  <c r="C2473"/>
  <c r="C2472"/>
  <c r="C2469"/>
  <c r="C2468"/>
  <c r="C2465"/>
  <c r="C2464"/>
  <c r="C2461"/>
  <c r="C2460"/>
  <c r="C2457"/>
  <c r="C2456"/>
  <c r="C2453"/>
  <c r="C2452"/>
  <c r="C2449"/>
  <c r="C2448"/>
  <c r="C2445"/>
  <c r="C2444"/>
  <c r="C2441"/>
  <c r="C2440"/>
  <c r="C2437"/>
  <c r="C2436"/>
  <c r="C2433"/>
  <c r="C2432"/>
  <c r="C2429"/>
  <c r="C2428"/>
  <c r="C2425"/>
  <c r="C2424"/>
  <c r="C2421"/>
  <c r="C2420"/>
  <c r="C2417"/>
  <c r="C2416"/>
  <c r="C2413"/>
  <c r="C2412"/>
  <c r="C2409"/>
  <c r="C2408"/>
  <c r="C2405"/>
  <c r="C2404"/>
  <c r="C2401"/>
  <c r="C2400"/>
  <c r="C2397"/>
  <c r="C2396"/>
  <c r="C2393"/>
  <c r="C2392"/>
  <c r="C2389"/>
  <c r="C2388"/>
  <c r="C2385"/>
  <c r="C2384"/>
  <c r="C2381"/>
  <c r="C2380"/>
  <c r="C2377"/>
  <c r="C2376"/>
  <c r="C2373"/>
  <c r="C2372"/>
  <c r="C2369"/>
  <c r="C2368"/>
  <c r="C2365"/>
  <c r="C2364"/>
  <c r="C2361"/>
  <c r="C2360"/>
  <c r="C2357"/>
  <c r="C2356"/>
  <c r="C2353"/>
  <c r="C2352"/>
  <c r="C2350"/>
  <c r="C2347"/>
  <c r="C2346"/>
  <c r="F2346" s="1"/>
  <c r="H2346" s="1"/>
  <c r="C2343"/>
  <c r="C2342"/>
  <c r="F2342" s="1"/>
  <c r="H2342" s="1"/>
  <c r="C2339"/>
  <c r="C2338"/>
  <c r="F2338" s="1"/>
  <c r="H2338" s="1"/>
  <c r="C2335"/>
  <c r="C2334"/>
  <c r="F2334" s="1"/>
  <c r="H2334" s="1"/>
  <c r="C2331"/>
  <c r="C2330"/>
  <c r="F2330" s="1"/>
  <c r="H2330" s="1"/>
  <c r="C2327"/>
  <c r="C2326"/>
  <c r="F2326" s="1"/>
  <c r="H2326" s="1"/>
  <c r="C2323"/>
  <c r="C2322"/>
  <c r="F2322" s="1"/>
  <c r="H2322" s="1"/>
  <c r="C2319"/>
  <c r="C2318"/>
  <c r="F2318" s="1"/>
  <c r="H2318" s="1"/>
  <c r="C2315"/>
  <c r="C2314"/>
  <c r="F2314" s="1"/>
  <c r="H2314" s="1"/>
  <c r="C2311"/>
  <c r="C2310"/>
  <c r="F2310" s="1"/>
  <c r="H2310" s="1"/>
  <c r="C2307"/>
  <c r="C2306"/>
  <c r="F2306" s="1"/>
  <c r="H2306" s="1"/>
  <c r="C2303"/>
  <c r="C2302"/>
  <c r="F2302" s="1"/>
  <c r="H2302" s="1"/>
  <c r="C2299"/>
  <c r="C2298"/>
  <c r="F2298" s="1"/>
  <c r="H2298" s="1"/>
  <c r="C2295"/>
  <c r="C2294"/>
  <c r="C2291"/>
  <c r="C2290"/>
  <c r="C2287"/>
  <c r="C2286"/>
  <c r="C2284"/>
  <c r="C2471"/>
  <c r="C2470"/>
  <c r="C2467"/>
  <c r="C2466"/>
  <c r="C2463"/>
  <c r="C2462"/>
  <c r="C2459"/>
  <c r="C2458"/>
  <c r="C2455"/>
  <c r="C2454"/>
  <c r="C2451"/>
  <c r="C2450"/>
  <c r="C2447"/>
  <c r="C2446"/>
  <c r="C2443"/>
  <c r="C2442"/>
  <c r="C2439"/>
  <c r="C2438"/>
  <c r="C2435"/>
  <c r="C2434"/>
  <c r="C2431"/>
  <c r="C2430"/>
  <c r="C2427"/>
  <c r="C2426"/>
  <c r="C2423"/>
  <c r="C2422"/>
  <c r="C2419"/>
  <c r="C2418"/>
  <c r="C2415"/>
  <c r="C2414"/>
  <c r="C2411"/>
  <c r="C2410"/>
  <c r="C2407"/>
  <c r="C2406"/>
  <c r="C2403"/>
  <c r="C2402"/>
  <c r="C2399"/>
  <c r="C2398"/>
  <c r="C2395"/>
  <c r="C2394"/>
  <c r="C2391"/>
  <c r="C2390"/>
  <c r="C2387"/>
  <c r="C2386"/>
  <c r="C2383"/>
  <c r="C2382"/>
  <c r="C2379"/>
  <c r="C2378"/>
  <c r="C2375"/>
  <c r="C2374"/>
  <c r="C2371"/>
  <c r="C2370"/>
  <c r="C2367"/>
  <c r="C2366"/>
  <c r="C2363"/>
  <c r="C2362"/>
  <c r="C2359"/>
  <c r="C2358"/>
  <c r="C2355"/>
  <c r="C2354"/>
  <c r="C2351"/>
  <c r="C2349"/>
  <c r="C2348"/>
  <c r="C2345"/>
  <c r="C2344"/>
  <c r="F2344" s="1"/>
  <c r="H2344" s="1"/>
  <c r="C2341"/>
  <c r="C2340"/>
  <c r="F2340" s="1"/>
  <c r="H2340" s="1"/>
  <c r="C2337"/>
  <c r="C2336"/>
  <c r="F2336" s="1"/>
  <c r="H2336" s="1"/>
  <c r="C2333"/>
  <c r="C2332"/>
  <c r="F2332" s="1"/>
  <c r="H2332" s="1"/>
  <c r="C2328"/>
  <c r="F2328" s="1"/>
  <c r="H2328" s="1"/>
  <c r="C2325"/>
  <c r="C2320"/>
  <c r="F2320" s="1"/>
  <c r="H2320" s="1"/>
  <c r="C2317"/>
  <c r="C2312"/>
  <c r="F2312" s="1"/>
  <c r="H2312" s="1"/>
  <c r="C2309"/>
  <c r="C2304"/>
  <c r="F2304" s="1"/>
  <c r="H2304" s="1"/>
  <c r="C2301"/>
  <c r="C2296"/>
  <c r="C2293"/>
  <c r="C2288"/>
  <c r="C2285"/>
  <c r="C2329"/>
  <c r="C2324"/>
  <c r="F2324" s="1"/>
  <c r="H2324" s="1"/>
  <c r="C2321"/>
  <c r="C2316"/>
  <c r="F2316" s="1"/>
  <c r="H2316" s="1"/>
  <c r="C2313"/>
  <c r="C2308"/>
  <c r="F2308" s="1"/>
  <c r="H2308" s="1"/>
  <c r="C2305"/>
  <c r="C2300"/>
  <c r="F2300" s="1"/>
  <c r="H2300" s="1"/>
  <c r="C2297"/>
  <c r="C2292"/>
  <c r="C2289"/>
  <c r="C2283"/>
  <c r="C2282"/>
  <c r="C2279"/>
  <c r="C2278"/>
  <c r="C2275"/>
  <c r="C2274"/>
  <c r="C2271"/>
  <c r="C2270"/>
  <c r="C2267"/>
  <c r="C2266"/>
  <c r="C2263"/>
  <c r="C2262"/>
  <c r="C2259"/>
  <c r="C2281"/>
  <c r="C2280"/>
  <c r="C2277"/>
  <c r="C2276"/>
  <c r="C2273"/>
  <c r="C2272"/>
  <c r="C2269"/>
  <c r="C2268"/>
  <c r="C2265"/>
  <c r="C2264"/>
  <c r="C2261"/>
  <c r="C2260"/>
  <c r="C1423"/>
  <c r="F1423" s="1"/>
  <c r="H1423" s="1"/>
  <c r="C2257"/>
  <c r="C2256"/>
  <c r="C2253"/>
  <c r="C2252"/>
  <c r="F2252" s="1"/>
  <c r="H2252" s="1"/>
  <c r="C2249"/>
  <c r="C2248"/>
  <c r="F2248" s="1"/>
  <c r="H2248" s="1"/>
  <c r="C2245"/>
  <c r="C2244"/>
  <c r="F2244" s="1"/>
  <c r="H2244" s="1"/>
  <c r="C2241"/>
  <c r="C2240"/>
  <c r="F2240" s="1"/>
  <c r="H2240" s="1"/>
  <c r="C2237"/>
  <c r="C2236"/>
  <c r="F2236" s="1"/>
  <c r="H2236" s="1"/>
  <c r="C2233"/>
  <c r="C2232"/>
  <c r="F2232" s="1"/>
  <c r="H2232" s="1"/>
  <c r="C2229"/>
  <c r="C2228"/>
  <c r="C2225"/>
  <c r="C2258"/>
  <c r="C2255"/>
  <c r="C2254"/>
  <c r="F2254" s="1"/>
  <c r="H2254" s="1"/>
  <c r="C2251"/>
  <c r="C2250"/>
  <c r="F2250" s="1"/>
  <c r="H2250" s="1"/>
  <c r="C2247"/>
  <c r="C2246"/>
  <c r="F2246" s="1"/>
  <c r="H2246" s="1"/>
  <c r="C2243"/>
  <c r="C2242"/>
  <c r="F2242" s="1"/>
  <c r="H2242" s="1"/>
  <c r="C2239"/>
  <c r="C2238"/>
  <c r="F2238" s="1"/>
  <c r="H2238" s="1"/>
  <c r="C2235"/>
  <c r="C2234"/>
  <c r="F2234" s="1"/>
  <c r="H2234" s="1"/>
  <c r="C2231"/>
  <c r="C2230"/>
  <c r="F2230" s="1"/>
  <c r="H2230" s="1"/>
  <c r="C2227"/>
  <c r="C2226"/>
  <c r="C2224"/>
  <c r="K8" i="4"/>
  <c r="K17"/>
  <c r="K18" s="1"/>
  <c r="K22"/>
  <c r="K23" s="1"/>
  <c r="H4"/>
  <c r="H16"/>
  <c r="K5"/>
  <c r="H22"/>
  <c r="H19"/>
  <c r="V44"/>
  <c r="S46"/>
  <c r="V32"/>
  <c r="C217" i="1"/>
  <c r="C512"/>
  <c r="C89"/>
  <c r="C345"/>
  <c r="C768"/>
  <c r="C1024"/>
  <c r="C25"/>
  <c r="C153"/>
  <c r="C281"/>
  <c r="C409"/>
  <c r="C640"/>
  <c r="C896"/>
  <c r="C1152"/>
  <c r="C57"/>
  <c r="C121"/>
  <c r="C185"/>
  <c r="C249"/>
  <c r="C313"/>
  <c r="C377"/>
  <c r="C448"/>
  <c r="C576"/>
  <c r="C704"/>
  <c r="C832"/>
  <c r="C960"/>
  <c r="C1088"/>
  <c r="C1231"/>
  <c r="C1359"/>
  <c r="C41"/>
  <c r="C73"/>
  <c r="C105"/>
  <c r="C137"/>
  <c r="C169"/>
  <c r="C201"/>
  <c r="C233"/>
  <c r="C265"/>
  <c r="C297"/>
  <c r="C329"/>
  <c r="C361"/>
  <c r="C393"/>
  <c r="C425"/>
  <c r="C480"/>
  <c r="C544"/>
  <c r="C608"/>
  <c r="C672"/>
  <c r="C736"/>
  <c r="C800"/>
  <c r="C864"/>
  <c r="C928"/>
  <c r="C992"/>
  <c r="C1056"/>
  <c r="C1120"/>
  <c r="C1184"/>
  <c r="C1295"/>
  <c r="C1932"/>
  <c r="C2221"/>
  <c r="C2220"/>
  <c r="C2217"/>
  <c r="C2216"/>
  <c r="C2213"/>
  <c r="C2212"/>
  <c r="C2209"/>
  <c r="C2208"/>
  <c r="C2205"/>
  <c r="C2204"/>
  <c r="C2201"/>
  <c r="C2200"/>
  <c r="C2197"/>
  <c r="C2196"/>
  <c r="C2193"/>
  <c r="C2192"/>
  <c r="C2189"/>
  <c r="C2188"/>
  <c r="C2185"/>
  <c r="C2184"/>
  <c r="C2181"/>
  <c r="C2180"/>
  <c r="C2177"/>
  <c r="C2176"/>
  <c r="C2173"/>
  <c r="C2172"/>
  <c r="C2169"/>
  <c r="C2168"/>
  <c r="C2096"/>
  <c r="C2095"/>
  <c r="C2092"/>
  <c r="C2091"/>
  <c r="C2088"/>
  <c r="C2087"/>
  <c r="C2223"/>
  <c r="C2222"/>
  <c r="C2219"/>
  <c r="C2218"/>
  <c r="C2215"/>
  <c r="C2214"/>
  <c r="C2211"/>
  <c r="C2210"/>
  <c r="C2207"/>
  <c r="C2206"/>
  <c r="C2203"/>
  <c r="C2202"/>
  <c r="C2199"/>
  <c r="C2198"/>
  <c r="C2195"/>
  <c r="C2194"/>
  <c r="C2191"/>
  <c r="C2190"/>
  <c r="C2187"/>
  <c r="C2186"/>
  <c r="C2183"/>
  <c r="C2182"/>
  <c r="C2179"/>
  <c r="C2178"/>
  <c r="C2175"/>
  <c r="C2174"/>
  <c r="C2171"/>
  <c r="C2170"/>
  <c r="C2167"/>
  <c r="C2166"/>
  <c r="C2165"/>
  <c r="C2164"/>
  <c r="C2163"/>
  <c r="C2162"/>
  <c r="C2161"/>
  <c r="C2160"/>
  <c r="C2159"/>
  <c r="C2158"/>
  <c r="C2157"/>
  <c r="C2156"/>
  <c r="C2155"/>
  <c r="C2154"/>
  <c r="C2153"/>
  <c r="C2152"/>
  <c r="C2151"/>
  <c r="C2150"/>
  <c r="C2149"/>
  <c r="C2148"/>
  <c r="C2147"/>
  <c r="C2146"/>
  <c r="C2145"/>
  <c r="C2144"/>
  <c r="C2143"/>
  <c r="C2142"/>
  <c r="C2141"/>
  <c r="C2140"/>
  <c r="C2139"/>
  <c r="C2138"/>
  <c r="C2137"/>
  <c r="C2136"/>
  <c r="C2135"/>
  <c r="C2134"/>
  <c r="C2133"/>
  <c r="C2132"/>
  <c r="C2131"/>
  <c r="C2130"/>
  <c r="C2129"/>
  <c r="C2128"/>
  <c r="C2127"/>
  <c r="C2126"/>
  <c r="C2125"/>
  <c r="C2124"/>
  <c r="C2123"/>
  <c r="C2122"/>
  <c r="C2121"/>
  <c r="C2120"/>
  <c r="C2119"/>
  <c r="C2118"/>
  <c r="C2117"/>
  <c r="C2116"/>
  <c r="C2115"/>
  <c r="C2114"/>
  <c r="C2113"/>
  <c r="C2112"/>
  <c r="C2111"/>
  <c r="C2110"/>
  <c r="C2109"/>
  <c r="C2108"/>
  <c r="C2107"/>
  <c r="C2106"/>
  <c r="C2105"/>
  <c r="C2104"/>
  <c r="C2103"/>
  <c r="C2102"/>
  <c r="C2101"/>
  <c r="C2100"/>
  <c r="C2099"/>
  <c r="C2098"/>
  <c r="C2097"/>
  <c r="C2094"/>
  <c r="C2093"/>
  <c r="C2090"/>
  <c r="C2089"/>
  <c r="C2086"/>
  <c r="C2085"/>
  <c r="C17"/>
  <c r="C33"/>
  <c r="C49"/>
  <c r="C65"/>
  <c r="C81"/>
  <c r="C97"/>
  <c r="C113"/>
  <c r="C129"/>
  <c r="C145"/>
  <c r="C161"/>
  <c r="C177"/>
  <c r="C193"/>
  <c r="C209"/>
  <c r="C225"/>
  <c r="C241"/>
  <c r="C257"/>
  <c r="C273"/>
  <c r="C289"/>
  <c r="C305"/>
  <c r="C321"/>
  <c r="C337"/>
  <c r="C353"/>
  <c r="C369"/>
  <c r="C385"/>
  <c r="C401"/>
  <c r="C417"/>
  <c r="C433"/>
  <c r="C464"/>
  <c r="C496"/>
  <c r="C528"/>
  <c r="C560"/>
  <c r="C592"/>
  <c r="C624"/>
  <c r="C656"/>
  <c r="C688"/>
  <c r="C720"/>
  <c r="C752"/>
  <c r="C784"/>
  <c r="C816"/>
  <c r="C848"/>
  <c r="C880"/>
  <c r="C912"/>
  <c r="C944"/>
  <c r="C976"/>
  <c r="C1008"/>
  <c r="C1040"/>
  <c r="C1072"/>
  <c r="C1104"/>
  <c r="C1136"/>
  <c r="C1168"/>
  <c r="C1200"/>
  <c r="C1263"/>
  <c r="C1327"/>
  <c r="C1391"/>
  <c r="C1455"/>
  <c r="C1516"/>
  <c r="C1580"/>
  <c r="C1644"/>
  <c r="C1708"/>
  <c r="C1836"/>
  <c r="C1772"/>
  <c r="C1900"/>
  <c r="C21"/>
  <c r="C29"/>
  <c r="C37"/>
  <c r="C45"/>
  <c r="C53"/>
  <c r="C61"/>
  <c r="C69"/>
  <c r="C77"/>
  <c r="C85"/>
  <c r="C93"/>
  <c r="C101"/>
  <c r="C109"/>
  <c r="C117"/>
  <c r="C125"/>
  <c r="C133"/>
  <c r="C141"/>
  <c r="C149"/>
  <c r="C157"/>
  <c r="C165"/>
  <c r="C173"/>
  <c r="C181"/>
  <c r="C189"/>
  <c r="C197"/>
  <c r="C205"/>
  <c r="C213"/>
  <c r="C221"/>
  <c r="C229"/>
  <c r="C237"/>
  <c r="C245"/>
  <c r="C253"/>
  <c r="C261"/>
  <c r="C269"/>
  <c r="C277"/>
  <c r="C285"/>
  <c r="C293"/>
  <c r="C301"/>
  <c r="C309"/>
  <c r="C317"/>
  <c r="C325"/>
  <c r="C333"/>
  <c r="C341"/>
  <c r="C349"/>
  <c r="C357"/>
  <c r="C365"/>
  <c r="C373"/>
  <c r="C381"/>
  <c r="C389"/>
  <c r="C397"/>
  <c r="C405"/>
  <c r="C413"/>
  <c r="C421"/>
  <c r="C429"/>
  <c r="C440"/>
  <c r="C456"/>
  <c r="C472"/>
  <c r="C488"/>
  <c r="C504"/>
  <c r="C520"/>
  <c r="C536"/>
  <c r="C552"/>
  <c r="C568"/>
  <c r="C584"/>
  <c r="C600"/>
  <c r="C616"/>
  <c r="C632"/>
  <c r="C648"/>
  <c r="C664"/>
  <c r="C680"/>
  <c r="C696"/>
  <c r="C712"/>
  <c r="C728"/>
  <c r="C744"/>
  <c r="C760"/>
  <c r="C776"/>
  <c r="C792"/>
  <c r="C808"/>
  <c r="C824"/>
  <c r="C840"/>
  <c r="C856"/>
  <c r="C872"/>
  <c r="C888"/>
  <c r="C904"/>
  <c r="C920"/>
  <c r="C936"/>
  <c r="C952"/>
  <c r="C968"/>
  <c r="C984"/>
  <c r="C1000"/>
  <c r="C1016"/>
  <c r="C1032"/>
  <c r="C1048"/>
  <c r="C1064"/>
  <c r="C1080"/>
  <c r="C1096"/>
  <c r="C1112"/>
  <c r="C1128"/>
  <c r="C1144"/>
  <c r="C1160"/>
  <c r="C1176"/>
  <c r="C1192"/>
  <c r="C1215"/>
  <c r="C1247"/>
  <c r="C1279"/>
  <c r="C1311"/>
  <c r="C1343"/>
  <c r="C1375"/>
  <c r="C1407"/>
  <c r="C1439"/>
  <c r="C1484"/>
  <c r="C1548"/>
  <c r="C1612"/>
  <c r="C1676"/>
  <c r="C1740"/>
  <c r="C1804"/>
  <c r="C1868"/>
  <c r="C1948"/>
  <c r="C1916"/>
  <c r="C1884"/>
  <c r="C1852"/>
  <c r="C1820"/>
  <c r="C1788"/>
  <c r="C1756"/>
  <c r="C1724"/>
  <c r="C1692"/>
  <c r="C1660"/>
  <c r="C1628"/>
  <c r="C1596"/>
  <c r="C1564"/>
  <c r="C1532"/>
  <c r="C1500"/>
  <c r="C1468"/>
  <c r="C1447"/>
  <c r="C1431"/>
  <c r="C1415"/>
  <c r="C1399"/>
  <c r="C1383"/>
  <c r="C1367"/>
  <c r="C1351"/>
  <c r="C1335"/>
  <c r="C1319"/>
  <c r="C1303"/>
  <c r="C1287"/>
  <c r="C1271"/>
  <c r="C1255"/>
  <c r="C1239"/>
  <c r="C1223"/>
  <c r="C1207"/>
  <c r="C1196"/>
  <c r="C1188"/>
  <c r="C1180"/>
  <c r="C1172"/>
  <c r="C1164"/>
  <c r="C1156"/>
  <c r="C1148"/>
  <c r="C1140"/>
  <c r="C1132"/>
  <c r="C1124"/>
  <c r="C1116"/>
  <c r="C1108"/>
  <c r="C1100"/>
  <c r="C1092"/>
  <c r="C1084"/>
  <c r="C1076"/>
  <c r="C1068"/>
  <c r="C1060"/>
  <c r="C1052"/>
  <c r="C1044"/>
  <c r="C1036"/>
  <c r="C1028"/>
  <c r="C1020"/>
  <c r="C1012"/>
  <c r="C1004"/>
  <c r="C996"/>
  <c r="C988"/>
  <c r="C980"/>
  <c r="C972"/>
  <c r="C964"/>
  <c r="C956"/>
  <c r="C948"/>
  <c r="C940"/>
  <c r="C932"/>
  <c r="C924"/>
  <c r="C916"/>
  <c r="C908"/>
  <c r="C900"/>
  <c r="C892"/>
  <c r="C884"/>
  <c r="C876"/>
  <c r="C868"/>
  <c r="C860"/>
  <c r="C852"/>
  <c r="C844"/>
  <c r="C836"/>
  <c r="C828"/>
  <c r="C820"/>
  <c r="C812"/>
  <c r="C804"/>
  <c r="C796"/>
  <c r="C788"/>
  <c r="C780"/>
  <c r="C772"/>
  <c r="C764"/>
  <c r="C756"/>
  <c r="C748"/>
  <c r="C740"/>
  <c r="C732"/>
  <c r="C724"/>
  <c r="C716"/>
  <c r="C708"/>
  <c r="C700"/>
  <c r="C692"/>
  <c r="C684"/>
  <c r="C676"/>
  <c r="C668"/>
  <c r="C660"/>
  <c r="C652"/>
  <c r="C644"/>
  <c r="C636"/>
  <c r="C628"/>
  <c r="C620"/>
  <c r="C612"/>
  <c r="C604"/>
  <c r="C596"/>
  <c r="C588"/>
  <c r="C580"/>
  <c r="C572"/>
  <c r="C564"/>
  <c r="C556"/>
  <c r="C548"/>
  <c r="C540"/>
  <c r="C532"/>
  <c r="C524"/>
  <c r="C516"/>
  <c r="C508"/>
  <c r="C500"/>
  <c r="C492"/>
  <c r="C484"/>
  <c r="C476"/>
  <c r="C468"/>
  <c r="C460"/>
  <c r="C452"/>
  <c r="C444"/>
  <c r="C436"/>
  <c r="C431"/>
  <c r="C427"/>
  <c r="C423"/>
  <c r="C419"/>
  <c r="C415"/>
  <c r="C411"/>
  <c r="C407"/>
  <c r="C403"/>
  <c r="C399"/>
  <c r="C395"/>
  <c r="C391"/>
  <c r="C387"/>
  <c r="C383"/>
  <c r="C379"/>
  <c r="C375"/>
  <c r="C371"/>
  <c r="C367"/>
  <c r="C363"/>
  <c r="C359"/>
  <c r="C355"/>
  <c r="C351"/>
  <c r="C347"/>
  <c r="C343"/>
  <c r="C339"/>
  <c r="C335"/>
  <c r="C331"/>
  <c r="C327"/>
  <c r="C323"/>
  <c r="C319"/>
  <c r="C315"/>
  <c r="C311"/>
  <c r="C307"/>
  <c r="C303"/>
  <c r="C299"/>
  <c r="C295"/>
  <c r="C291"/>
  <c r="C287"/>
  <c r="C283"/>
  <c r="C279"/>
  <c r="C275"/>
  <c r="C271"/>
  <c r="C267"/>
  <c r="C263"/>
  <c r="C259"/>
  <c r="C255"/>
  <c r="C251"/>
  <c r="C247"/>
  <c r="C243"/>
  <c r="C239"/>
  <c r="C235"/>
  <c r="C231"/>
  <c r="C227"/>
  <c r="C223"/>
  <c r="C219"/>
  <c r="C215"/>
  <c r="C211"/>
  <c r="C207"/>
  <c r="C203"/>
  <c r="C199"/>
  <c r="C195"/>
  <c r="C191"/>
  <c r="C187"/>
  <c r="C183"/>
  <c r="C179"/>
  <c r="C175"/>
  <c r="C171"/>
  <c r="C167"/>
  <c r="C163"/>
  <c r="C159"/>
  <c r="C155"/>
  <c r="C151"/>
  <c r="C147"/>
  <c r="C143"/>
  <c r="C139"/>
  <c r="C135"/>
  <c r="C131"/>
  <c r="C127"/>
  <c r="C123"/>
  <c r="C119"/>
  <c r="C115"/>
  <c r="C111"/>
  <c r="C107"/>
  <c r="C103"/>
  <c r="C99"/>
  <c r="C95"/>
  <c r="C91"/>
  <c r="C87"/>
  <c r="C83"/>
  <c r="C79"/>
  <c r="C75"/>
  <c r="C71"/>
  <c r="C67"/>
  <c r="C63"/>
  <c r="C59"/>
  <c r="C55"/>
  <c r="C51"/>
  <c r="C47"/>
  <c r="C43"/>
  <c r="C39"/>
  <c r="C35"/>
  <c r="C31"/>
  <c r="C27"/>
  <c r="C23"/>
  <c r="C19"/>
  <c r="C2008"/>
  <c r="C2073"/>
  <c r="C2041"/>
  <c r="C2009"/>
  <c r="C1966"/>
  <c r="C1962"/>
  <c r="C1959"/>
  <c r="C1957"/>
  <c r="C1955"/>
  <c r="C1953"/>
  <c r="C1951"/>
  <c r="C1949"/>
  <c r="C1947"/>
  <c r="C1945"/>
  <c r="C1943"/>
  <c r="C1941"/>
  <c r="C1939"/>
  <c r="C1937"/>
  <c r="C1935"/>
  <c r="C1933"/>
  <c r="C1931"/>
  <c r="C1929"/>
  <c r="C1927"/>
  <c r="C1925"/>
  <c r="C1923"/>
  <c r="C1921"/>
  <c r="C1919"/>
  <c r="C1917"/>
  <c r="C1915"/>
  <c r="C1913"/>
  <c r="C1911"/>
  <c r="C1909"/>
  <c r="C1907"/>
  <c r="C1905"/>
  <c r="C1903"/>
  <c r="C1901"/>
  <c r="C1899"/>
  <c r="C1897"/>
  <c r="C1895"/>
  <c r="C1893"/>
  <c r="C1891"/>
  <c r="C1889"/>
  <c r="C1887"/>
  <c r="C1885"/>
  <c r="C1883"/>
  <c r="C1881"/>
  <c r="C1879"/>
  <c r="C1877"/>
  <c r="C1875"/>
  <c r="C1873"/>
  <c r="C1871"/>
  <c r="C1869"/>
  <c r="C1867"/>
  <c r="C1865"/>
  <c r="C1863"/>
  <c r="C1861"/>
  <c r="C1859"/>
  <c r="C1857"/>
  <c r="C1855"/>
  <c r="C1853"/>
  <c r="C1851"/>
  <c r="C1849"/>
  <c r="C1847"/>
  <c r="C1845"/>
  <c r="C1843"/>
  <c r="C1841"/>
  <c r="C1839"/>
  <c r="C1837"/>
  <c r="C1835"/>
  <c r="C1833"/>
  <c r="C1831"/>
  <c r="C1829"/>
  <c r="C1827"/>
  <c r="C1825"/>
  <c r="C1823"/>
  <c r="C1821"/>
  <c r="C1819"/>
  <c r="C1817"/>
  <c r="C1815"/>
  <c r="C1813"/>
  <c r="C1811"/>
  <c r="C1809"/>
  <c r="C1807"/>
  <c r="C1805"/>
  <c r="C1803"/>
  <c r="C1801"/>
  <c r="C1799"/>
  <c r="C1797"/>
  <c r="C1795"/>
  <c r="C1793"/>
  <c r="C1791"/>
  <c r="C1789"/>
  <c r="C1787"/>
  <c r="C1785"/>
  <c r="C1783"/>
  <c r="C1781"/>
  <c r="C1779"/>
  <c r="C1777"/>
  <c r="C1775"/>
  <c r="C1773"/>
  <c r="C1771"/>
  <c r="C1769"/>
  <c r="C1767"/>
  <c r="C1765"/>
  <c r="C1763"/>
  <c r="C1761"/>
  <c r="C1759"/>
  <c r="C1757"/>
  <c r="C1755"/>
  <c r="C1753"/>
  <c r="C1751"/>
  <c r="C1749"/>
  <c r="C1747"/>
  <c r="C1745"/>
  <c r="C1743"/>
  <c r="C1741"/>
  <c r="C1739"/>
  <c r="C1737"/>
  <c r="C1735"/>
  <c r="C1733"/>
  <c r="C1731"/>
  <c r="C1729"/>
  <c r="C1727"/>
  <c r="C1725"/>
  <c r="C1723"/>
  <c r="C1721"/>
  <c r="C1719"/>
  <c r="C1717"/>
  <c r="C1715"/>
  <c r="C1713"/>
  <c r="C1711"/>
  <c r="C1709"/>
  <c r="C1707"/>
  <c r="C1705"/>
  <c r="C1703"/>
  <c r="C1701"/>
  <c r="C1699"/>
  <c r="C1697"/>
  <c r="C1695"/>
  <c r="C1693"/>
  <c r="C1691"/>
  <c r="C1689"/>
  <c r="C1687"/>
  <c r="C1685"/>
  <c r="C1683"/>
  <c r="C1681"/>
  <c r="C1679"/>
  <c r="C1677"/>
  <c r="C1675"/>
  <c r="C1673"/>
  <c r="C1671"/>
  <c r="C1669"/>
  <c r="C1667"/>
  <c r="C1665"/>
  <c r="C1663"/>
  <c r="C1661"/>
  <c r="C1659"/>
  <c r="C1657"/>
  <c r="C1655"/>
  <c r="C1653"/>
  <c r="C1651"/>
  <c r="C1649"/>
  <c r="C1647"/>
  <c r="C1645"/>
  <c r="C1643"/>
  <c r="C1641"/>
  <c r="C1639"/>
  <c r="C1637"/>
  <c r="C1635"/>
  <c r="C1633"/>
  <c r="C1631"/>
  <c r="C1629"/>
  <c r="C1627"/>
  <c r="C1625"/>
  <c r="C1623"/>
  <c r="C1621"/>
  <c r="C1619"/>
  <c r="C1617"/>
  <c r="C1615"/>
  <c r="C1613"/>
  <c r="C1611"/>
  <c r="C1609"/>
  <c r="C1607"/>
  <c r="C1605"/>
  <c r="C1603"/>
  <c r="C1601"/>
  <c r="C1599"/>
  <c r="C1597"/>
  <c r="C1595"/>
  <c r="C1593"/>
  <c r="C1591"/>
  <c r="C1589"/>
  <c r="C1587"/>
  <c r="C1585"/>
  <c r="C1583"/>
  <c r="C1581"/>
  <c r="C1579"/>
  <c r="C1577"/>
  <c r="C1575"/>
  <c r="C1573"/>
  <c r="C1571"/>
  <c r="C1569"/>
  <c r="C1567"/>
  <c r="C1565"/>
  <c r="C1563"/>
  <c r="C1561"/>
  <c r="C1559"/>
  <c r="C1557"/>
  <c r="C1555"/>
  <c r="C1553"/>
  <c r="C1551"/>
  <c r="C1549"/>
  <c r="C1547"/>
  <c r="C1545"/>
  <c r="C1543"/>
  <c r="C1541"/>
  <c r="C1539"/>
  <c r="C1537"/>
  <c r="C1535"/>
  <c r="C1533"/>
  <c r="C1531"/>
  <c r="C1529"/>
  <c r="C1527"/>
  <c r="C1525"/>
  <c r="C1523"/>
  <c r="C1521"/>
  <c r="C1519"/>
  <c r="C1517"/>
  <c r="C1515"/>
  <c r="C1513"/>
  <c r="C1511"/>
  <c r="C1509"/>
  <c r="C1507"/>
  <c r="C1505"/>
  <c r="C1503"/>
  <c r="C1501"/>
  <c r="C1499"/>
  <c r="C1497"/>
  <c r="C1495"/>
  <c r="C1493"/>
  <c r="C1491"/>
  <c r="C1489"/>
  <c r="C1487"/>
  <c r="C1485"/>
  <c r="C1483"/>
  <c r="C1481"/>
  <c r="C1479"/>
  <c r="C1477"/>
  <c r="C1475"/>
  <c r="C1473"/>
  <c r="C1471"/>
  <c r="C1469"/>
  <c r="C1467"/>
  <c r="C1465"/>
  <c r="C1463"/>
  <c r="C1461"/>
  <c r="C1459"/>
  <c r="C2025"/>
  <c r="C1964"/>
  <c r="C1958"/>
  <c r="C1954"/>
  <c r="C1950"/>
  <c r="C1946"/>
  <c r="C1942"/>
  <c r="C1938"/>
  <c r="C1934"/>
  <c r="C1930"/>
  <c r="C1926"/>
  <c r="C1922"/>
  <c r="C1918"/>
  <c r="C1914"/>
  <c r="C1910"/>
  <c r="C1906"/>
  <c r="C1902"/>
  <c r="C1898"/>
  <c r="C1894"/>
  <c r="C1890"/>
  <c r="C1886"/>
  <c r="C1882"/>
  <c r="C1878"/>
  <c r="C1874"/>
  <c r="C1870"/>
  <c r="C1866"/>
  <c r="C1862"/>
  <c r="C1858"/>
  <c r="C1854"/>
  <c r="C1850"/>
  <c r="C1846"/>
  <c r="C1842"/>
  <c r="C1838"/>
  <c r="C1834"/>
  <c r="C1830"/>
  <c r="C1826"/>
  <c r="C1822"/>
  <c r="C1818"/>
  <c r="C1814"/>
  <c r="C1810"/>
  <c r="C1806"/>
  <c r="C1802"/>
  <c r="C1798"/>
  <c r="C1794"/>
  <c r="C1790"/>
  <c r="C1786"/>
  <c r="C1782"/>
  <c r="C1778"/>
  <c r="C1774"/>
  <c r="C1770"/>
  <c r="C1766"/>
  <c r="C1762"/>
  <c r="C1758"/>
  <c r="C1754"/>
  <c r="C1750"/>
  <c r="C1746"/>
  <c r="C1742"/>
  <c r="C1738"/>
  <c r="C1734"/>
  <c r="C1730"/>
  <c r="C1726"/>
  <c r="C1722"/>
  <c r="C1718"/>
  <c r="C1714"/>
  <c r="C1710"/>
  <c r="C1706"/>
  <c r="C1702"/>
  <c r="C1698"/>
  <c r="C1694"/>
  <c r="C1690"/>
  <c r="C1686"/>
  <c r="C1682"/>
  <c r="C1678"/>
  <c r="C1674"/>
  <c r="C1670"/>
  <c r="C1666"/>
  <c r="C1662"/>
  <c r="C1658"/>
  <c r="C1654"/>
  <c r="C1650"/>
  <c r="C1646"/>
  <c r="C1642"/>
  <c r="C1638"/>
  <c r="C1634"/>
  <c r="C1630"/>
  <c r="C1626"/>
  <c r="C1622"/>
  <c r="C1618"/>
  <c r="C1614"/>
  <c r="C1610"/>
  <c r="C1606"/>
  <c r="C1602"/>
  <c r="C1598"/>
  <c r="C1594"/>
  <c r="C1590"/>
  <c r="C1586"/>
  <c r="C1582"/>
  <c r="C1578"/>
  <c r="C1574"/>
  <c r="C1570"/>
  <c r="C1566"/>
  <c r="C1562"/>
  <c r="C1558"/>
  <c r="C1554"/>
  <c r="C1550"/>
  <c r="C1546"/>
  <c r="C1542"/>
  <c r="C1538"/>
  <c r="C1534"/>
  <c r="C1530"/>
  <c r="C1526"/>
  <c r="C1522"/>
  <c r="C1518"/>
  <c r="C1514"/>
  <c r="C1510"/>
  <c r="C1506"/>
  <c r="C1502"/>
  <c r="C1498"/>
  <c r="C1494"/>
  <c r="C1490"/>
  <c r="C1486"/>
  <c r="C1482"/>
  <c r="C1478"/>
  <c r="C1474"/>
  <c r="C1470"/>
  <c r="C1466"/>
  <c r="C1462"/>
  <c r="C1458"/>
  <c r="C1456"/>
  <c r="C1454"/>
  <c r="C1452"/>
  <c r="C1450"/>
  <c r="C1448"/>
  <c r="C1446"/>
  <c r="C1444"/>
  <c r="C1442"/>
  <c r="C1440"/>
  <c r="C1438"/>
  <c r="C1436"/>
  <c r="C1434"/>
  <c r="C1432"/>
  <c r="C1430"/>
  <c r="C1428"/>
  <c r="C1426"/>
  <c r="C1424"/>
  <c r="C1422"/>
  <c r="C1420"/>
  <c r="C1418"/>
  <c r="C1416"/>
  <c r="C1414"/>
  <c r="C1412"/>
  <c r="C1410"/>
  <c r="C1408"/>
  <c r="C1406"/>
  <c r="C1404"/>
  <c r="C1402"/>
  <c r="C1400"/>
  <c r="C1398"/>
  <c r="C1396"/>
  <c r="C1394"/>
  <c r="C1392"/>
  <c r="C1390"/>
  <c r="C1388"/>
  <c r="C1386"/>
  <c r="C1384"/>
  <c r="C1382"/>
  <c r="C1380"/>
  <c r="C1378"/>
  <c r="C1376"/>
  <c r="C1374"/>
  <c r="C1372"/>
  <c r="C1370"/>
  <c r="C1368"/>
  <c r="C1366"/>
  <c r="C1364"/>
  <c r="C1362"/>
  <c r="C1360"/>
  <c r="C1358"/>
  <c r="C1356"/>
  <c r="C1354"/>
  <c r="C1352"/>
  <c r="C1350"/>
  <c r="C1348"/>
  <c r="C1346"/>
  <c r="C1344"/>
  <c r="C1342"/>
  <c r="C1340"/>
  <c r="C1338"/>
  <c r="C1336"/>
  <c r="C1334"/>
  <c r="C1332"/>
  <c r="C1330"/>
  <c r="C1328"/>
  <c r="C1326"/>
  <c r="C1324"/>
  <c r="C1322"/>
  <c r="C1320"/>
  <c r="C1318"/>
  <c r="C1316"/>
  <c r="C1314"/>
  <c r="C1312"/>
  <c r="C1310"/>
  <c r="C1308"/>
  <c r="C1306"/>
  <c r="C1304"/>
  <c r="C1302"/>
  <c r="C1300"/>
  <c r="C1298"/>
  <c r="C1296"/>
  <c r="C1294"/>
  <c r="C1292"/>
  <c r="C1290"/>
  <c r="C1288"/>
  <c r="C1286"/>
  <c r="C1284"/>
  <c r="C1282"/>
  <c r="C1280"/>
  <c r="C1278"/>
  <c r="C1276"/>
  <c r="C1274"/>
  <c r="C1272"/>
  <c r="C1270"/>
  <c r="C1268"/>
  <c r="C1266"/>
  <c r="C1264"/>
  <c r="C1262"/>
  <c r="C1260"/>
  <c r="C1258"/>
  <c r="C1256"/>
  <c r="C1254"/>
  <c r="C1252"/>
  <c r="C1250"/>
  <c r="C1248"/>
  <c r="C1246"/>
  <c r="C1244"/>
  <c r="C1242"/>
  <c r="C1240"/>
  <c r="C1238"/>
  <c r="C1236"/>
  <c r="C1234"/>
  <c r="C1232"/>
  <c r="C1230"/>
  <c r="C1228"/>
  <c r="C1226"/>
  <c r="C1224"/>
  <c r="C1222"/>
  <c r="C1220"/>
  <c r="C1218"/>
  <c r="C1216"/>
  <c r="C1214"/>
  <c r="C1212"/>
  <c r="C1210"/>
  <c r="C1208"/>
  <c r="C1206"/>
  <c r="C1204"/>
  <c r="C1202"/>
  <c r="C2057"/>
  <c r="C1960"/>
  <c r="C1952"/>
  <c r="C1944"/>
  <c r="C1936"/>
  <c r="C1928"/>
  <c r="C1920"/>
  <c r="C1912"/>
  <c r="C1904"/>
  <c r="C1896"/>
  <c r="C1888"/>
  <c r="C1880"/>
  <c r="C1872"/>
  <c r="C1864"/>
  <c r="C1856"/>
  <c r="C1848"/>
  <c r="C1840"/>
  <c r="C1832"/>
  <c r="C1824"/>
  <c r="C1816"/>
  <c r="C1808"/>
  <c r="C1800"/>
  <c r="C1792"/>
  <c r="C1784"/>
  <c r="C1776"/>
  <c r="C1768"/>
  <c r="C1760"/>
  <c r="C1752"/>
  <c r="C1744"/>
  <c r="C1736"/>
  <c r="C1728"/>
  <c r="C1720"/>
  <c r="C1712"/>
  <c r="C1704"/>
  <c r="C1696"/>
  <c r="C1688"/>
  <c r="C1680"/>
  <c r="C1672"/>
  <c r="C1664"/>
  <c r="C1656"/>
  <c r="C1648"/>
  <c r="C1640"/>
  <c r="C1632"/>
  <c r="C1624"/>
  <c r="C1616"/>
  <c r="C1608"/>
  <c r="C1600"/>
  <c r="C1592"/>
  <c r="C1584"/>
  <c r="C1576"/>
  <c r="C1568"/>
  <c r="C1560"/>
  <c r="C1552"/>
  <c r="C1544"/>
  <c r="C1536"/>
  <c r="C1528"/>
  <c r="C1520"/>
  <c r="C1512"/>
  <c r="C1504"/>
  <c r="C1496"/>
  <c r="C1488"/>
  <c r="C1480"/>
  <c r="C1472"/>
  <c r="C1464"/>
  <c r="C1457"/>
  <c r="C1453"/>
  <c r="C1449"/>
  <c r="C1445"/>
  <c r="C1441"/>
  <c r="C1437"/>
  <c r="C1433"/>
  <c r="C1429"/>
  <c r="C1425"/>
  <c r="C1421"/>
  <c r="C1417"/>
  <c r="C1413"/>
  <c r="C1409"/>
  <c r="C1405"/>
  <c r="C1401"/>
  <c r="C1397"/>
  <c r="C1393"/>
  <c r="C1389"/>
  <c r="C1385"/>
  <c r="C1381"/>
  <c r="C1377"/>
  <c r="C1373"/>
  <c r="C1369"/>
  <c r="C1365"/>
  <c r="C1361"/>
  <c r="C1357"/>
  <c r="C1353"/>
  <c r="C1349"/>
  <c r="C1345"/>
  <c r="C1341"/>
  <c r="C1337"/>
  <c r="C1333"/>
  <c r="C1329"/>
  <c r="C1325"/>
  <c r="C1321"/>
  <c r="C1317"/>
  <c r="C1313"/>
  <c r="C1309"/>
  <c r="C1305"/>
  <c r="C1301"/>
  <c r="C1297"/>
  <c r="C1293"/>
  <c r="C1289"/>
  <c r="C1285"/>
  <c r="C1281"/>
  <c r="C1277"/>
  <c r="C1273"/>
  <c r="C1269"/>
  <c r="C1265"/>
  <c r="C1261"/>
  <c r="C1257"/>
  <c r="C1253"/>
  <c r="C1249"/>
  <c r="C1245"/>
  <c r="C1241"/>
  <c r="C1237"/>
  <c r="C1233"/>
  <c r="C1229"/>
  <c r="C1225"/>
  <c r="C1221"/>
  <c r="C1217"/>
  <c r="C1213"/>
  <c r="C1209"/>
  <c r="C1205"/>
  <c r="C1201"/>
  <c r="C1199"/>
  <c r="C1197"/>
  <c r="C1195"/>
  <c r="C1193"/>
  <c r="C1191"/>
  <c r="C1189"/>
  <c r="C1187"/>
  <c r="C1185"/>
  <c r="C1183"/>
  <c r="C1181"/>
  <c r="C1179"/>
  <c r="C1177"/>
  <c r="C1175"/>
  <c r="C1173"/>
  <c r="C1171"/>
  <c r="C1169"/>
  <c r="C1167"/>
  <c r="C1165"/>
  <c r="C1163"/>
  <c r="C1161"/>
  <c r="C1159"/>
  <c r="C1157"/>
  <c r="C1155"/>
  <c r="C1153"/>
  <c r="C1151"/>
  <c r="C1149"/>
  <c r="C1147"/>
  <c r="C1145"/>
  <c r="C1143"/>
  <c r="C1141"/>
  <c r="C1139"/>
  <c r="C1137"/>
  <c r="C1135"/>
  <c r="C1133"/>
  <c r="C1131"/>
  <c r="C1129"/>
  <c r="C1127"/>
  <c r="C1125"/>
  <c r="C1123"/>
  <c r="C1121"/>
  <c r="C1119"/>
  <c r="C1117"/>
  <c r="C1115"/>
  <c r="C1113"/>
  <c r="C1111"/>
  <c r="C1109"/>
  <c r="C1107"/>
  <c r="C1105"/>
  <c r="C1103"/>
  <c r="C1101"/>
  <c r="C1099"/>
  <c r="C1097"/>
  <c r="C1095"/>
  <c r="C1093"/>
  <c r="C1091"/>
  <c r="C1089"/>
  <c r="C1087"/>
  <c r="C1085"/>
  <c r="C1083"/>
  <c r="C1081"/>
  <c r="C1079"/>
  <c r="C1077"/>
  <c r="C1075"/>
  <c r="C1073"/>
  <c r="C1071"/>
  <c r="C1069"/>
  <c r="C1067"/>
  <c r="C1065"/>
  <c r="C1063"/>
  <c r="C1061"/>
  <c r="C1059"/>
  <c r="C1057"/>
  <c r="C1055"/>
  <c r="C1053"/>
  <c r="C1051"/>
  <c r="C1049"/>
  <c r="C1047"/>
  <c r="C1045"/>
  <c r="C1043"/>
  <c r="C1041"/>
  <c r="C1039"/>
  <c r="C1037"/>
  <c r="C1035"/>
  <c r="C1033"/>
  <c r="C1031"/>
  <c r="C1029"/>
  <c r="C1027"/>
  <c r="C1025"/>
  <c r="C1023"/>
  <c r="C1021"/>
  <c r="C1019"/>
  <c r="C1017"/>
  <c r="C1015"/>
  <c r="C1013"/>
  <c r="C1011"/>
  <c r="C1009"/>
  <c r="C1007"/>
  <c r="C1005"/>
  <c r="C1003"/>
  <c r="C1001"/>
  <c r="C999"/>
  <c r="C997"/>
  <c r="C995"/>
  <c r="C993"/>
  <c r="C991"/>
  <c r="C989"/>
  <c r="C987"/>
  <c r="C985"/>
  <c r="C983"/>
  <c r="C981"/>
  <c r="C979"/>
  <c r="C977"/>
  <c r="C975"/>
  <c r="C973"/>
  <c r="C971"/>
  <c r="C969"/>
  <c r="C967"/>
  <c r="C965"/>
  <c r="C963"/>
  <c r="C961"/>
  <c r="C959"/>
  <c r="C957"/>
  <c r="C955"/>
  <c r="C953"/>
  <c r="C951"/>
  <c r="C949"/>
  <c r="C947"/>
  <c r="C945"/>
  <c r="C943"/>
  <c r="C941"/>
  <c r="C939"/>
  <c r="C937"/>
  <c r="C935"/>
  <c r="C933"/>
  <c r="C931"/>
  <c r="C929"/>
  <c r="C927"/>
  <c r="C925"/>
  <c r="C923"/>
  <c r="C921"/>
  <c r="C919"/>
  <c r="C917"/>
  <c r="C915"/>
  <c r="C913"/>
  <c r="C911"/>
  <c r="C909"/>
  <c r="C907"/>
  <c r="C905"/>
  <c r="C903"/>
  <c r="C901"/>
  <c r="C899"/>
  <c r="C897"/>
  <c r="C895"/>
  <c r="C893"/>
  <c r="C891"/>
  <c r="C889"/>
  <c r="C887"/>
  <c r="C885"/>
  <c r="C883"/>
  <c r="C881"/>
  <c r="C879"/>
  <c r="C877"/>
  <c r="C875"/>
  <c r="C873"/>
  <c r="C871"/>
  <c r="C869"/>
  <c r="C867"/>
  <c r="C865"/>
  <c r="C863"/>
  <c r="C861"/>
  <c r="C859"/>
  <c r="C857"/>
  <c r="C855"/>
  <c r="C853"/>
  <c r="C851"/>
  <c r="C849"/>
  <c r="C847"/>
  <c r="C845"/>
  <c r="C843"/>
  <c r="C841"/>
  <c r="C839"/>
  <c r="C837"/>
  <c r="C835"/>
  <c r="C833"/>
  <c r="C831"/>
  <c r="C829"/>
  <c r="C827"/>
  <c r="C825"/>
  <c r="C823"/>
  <c r="C821"/>
  <c r="C819"/>
  <c r="C817"/>
  <c r="C815"/>
  <c r="C813"/>
  <c r="C811"/>
  <c r="C809"/>
  <c r="C807"/>
  <c r="C805"/>
  <c r="C803"/>
  <c r="C801"/>
  <c r="C799"/>
  <c r="C797"/>
  <c r="C795"/>
  <c r="C793"/>
  <c r="C791"/>
  <c r="C789"/>
  <c r="C787"/>
  <c r="C785"/>
  <c r="C783"/>
  <c r="C781"/>
  <c r="C779"/>
  <c r="C777"/>
  <c r="C775"/>
  <c r="C773"/>
  <c r="C771"/>
  <c r="C769"/>
  <c r="C767"/>
  <c r="C765"/>
  <c r="C763"/>
  <c r="C761"/>
  <c r="C759"/>
  <c r="C757"/>
  <c r="C755"/>
  <c r="C753"/>
  <c r="C751"/>
  <c r="C749"/>
  <c r="C747"/>
  <c r="C745"/>
  <c r="C743"/>
  <c r="C741"/>
  <c r="C739"/>
  <c r="C737"/>
  <c r="C735"/>
  <c r="C733"/>
  <c r="C731"/>
  <c r="C729"/>
  <c r="C727"/>
  <c r="C725"/>
  <c r="C723"/>
  <c r="C721"/>
  <c r="C719"/>
  <c r="C717"/>
  <c r="C715"/>
  <c r="C713"/>
  <c r="C711"/>
  <c r="C709"/>
  <c r="C707"/>
  <c r="C705"/>
  <c r="C703"/>
  <c r="C701"/>
  <c r="C699"/>
  <c r="C697"/>
  <c r="C695"/>
  <c r="C693"/>
  <c r="C691"/>
  <c r="C689"/>
  <c r="C687"/>
  <c r="C685"/>
  <c r="C683"/>
  <c r="C681"/>
  <c r="C679"/>
  <c r="C677"/>
  <c r="C675"/>
  <c r="C673"/>
  <c r="C671"/>
  <c r="C669"/>
  <c r="C667"/>
  <c r="C665"/>
  <c r="C663"/>
  <c r="C661"/>
  <c r="C659"/>
  <c r="C657"/>
  <c r="C655"/>
  <c r="C653"/>
  <c r="C651"/>
  <c r="C649"/>
  <c r="C647"/>
  <c r="C645"/>
  <c r="C643"/>
  <c r="C641"/>
  <c r="C639"/>
  <c r="C637"/>
  <c r="C635"/>
  <c r="C633"/>
  <c r="C631"/>
  <c r="C629"/>
  <c r="C627"/>
  <c r="C625"/>
  <c r="C623"/>
  <c r="C621"/>
  <c r="C619"/>
  <c r="C617"/>
  <c r="C615"/>
  <c r="C613"/>
  <c r="C611"/>
  <c r="C609"/>
  <c r="C607"/>
  <c r="C605"/>
  <c r="C603"/>
  <c r="C601"/>
  <c r="C599"/>
  <c r="C597"/>
  <c r="C595"/>
  <c r="C593"/>
  <c r="C591"/>
  <c r="C589"/>
  <c r="C587"/>
  <c r="C585"/>
  <c r="C583"/>
  <c r="C581"/>
  <c r="C579"/>
  <c r="C577"/>
  <c r="C575"/>
  <c r="C573"/>
  <c r="C571"/>
  <c r="C569"/>
  <c r="C567"/>
  <c r="C565"/>
  <c r="C563"/>
  <c r="C561"/>
  <c r="C559"/>
  <c r="C557"/>
  <c r="C555"/>
  <c r="C553"/>
  <c r="C551"/>
  <c r="C549"/>
  <c r="C547"/>
  <c r="C545"/>
  <c r="C543"/>
  <c r="C541"/>
  <c r="C539"/>
  <c r="C537"/>
  <c r="C535"/>
  <c r="C533"/>
  <c r="C531"/>
  <c r="C529"/>
  <c r="C527"/>
  <c r="C525"/>
  <c r="C523"/>
  <c r="C521"/>
  <c r="C519"/>
  <c r="C517"/>
  <c r="C515"/>
  <c r="C513"/>
  <c r="C511"/>
  <c r="C509"/>
  <c r="C507"/>
  <c r="C505"/>
  <c r="C503"/>
  <c r="C501"/>
  <c r="C499"/>
  <c r="C497"/>
  <c r="C495"/>
  <c r="C493"/>
  <c r="C491"/>
  <c r="C489"/>
  <c r="C487"/>
  <c r="C485"/>
  <c r="C483"/>
  <c r="C481"/>
  <c r="C479"/>
  <c r="C477"/>
  <c r="C475"/>
  <c r="C473"/>
  <c r="C471"/>
  <c r="C469"/>
  <c r="C467"/>
  <c r="C465"/>
  <c r="C463"/>
  <c r="C461"/>
  <c r="C459"/>
  <c r="C457"/>
  <c r="C455"/>
  <c r="C453"/>
  <c r="C451"/>
  <c r="C449"/>
  <c r="C447"/>
  <c r="C445"/>
  <c r="C443"/>
  <c r="C441"/>
  <c r="C439"/>
  <c r="C437"/>
  <c r="C435"/>
  <c r="C1956"/>
  <c r="C1940"/>
  <c r="C1924"/>
  <c r="C1908"/>
  <c r="C1892"/>
  <c r="C1876"/>
  <c r="C1860"/>
  <c r="C1844"/>
  <c r="C1828"/>
  <c r="C1812"/>
  <c r="C1796"/>
  <c r="C1780"/>
  <c r="C1764"/>
  <c r="C1748"/>
  <c r="C1732"/>
  <c r="C1716"/>
  <c r="C1700"/>
  <c r="C1684"/>
  <c r="C1668"/>
  <c r="C1652"/>
  <c r="C1636"/>
  <c r="C1620"/>
  <c r="C1604"/>
  <c r="C1588"/>
  <c r="C1572"/>
  <c r="C1556"/>
  <c r="C1540"/>
  <c r="C1524"/>
  <c r="C1508"/>
  <c r="C1492"/>
  <c r="C1476"/>
  <c r="C1460"/>
  <c r="C1451"/>
  <c r="C1443"/>
  <c r="C1435"/>
  <c r="C1427"/>
  <c r="C1419"/>
  <c r="C1411"/>
  <c r="C1403"/>
  <c r="C1395"/>
  <c r="C1387"/>
  <c r="C1379"/>
  <c r="C1371"/>
  <c r="C1363"/>
  <c r="C1355"/>
  <c r="C1347"/>
  <c r="C1339"/>
  <c r="C1331"/>
  <c r="C1323"/>
  <c r="C1315"/>
  <c r="C1307"/>
  <c r="C1299"/>
  <c r="C1291"/>
  <c r="C1283"/>
  <c r="C1275"/>
  <c r="C1267"/>
  <c r="C1259"/>
  <c r="C1251"/>
  <c r="C1243"/>
  <c r="C1235"/>
  <c r="C1227"/>
  <c r="C1219"/>
  <c r="C1211"/>
  <c r="C1203"/>
  <c r="C1198"/>
  <c r="C1194"/>
  <c r="C1190"/>
  <c r="C1186"/>
  <c r="C1182"/>
  <c r="C1178"/>
  <c r="C1174"/>
  <c r="C1170"/>
  <c r="C1166"/>
  <c r="C1162"/>
  <c r="C1158"/>
  <c r="C1154"/>
  <c r="C1150"/>
  <c r="C1146"/>
  <c r="C1142"/>
  <c r="C1138"/>
  <c r="C1134"/>
  <c r="C1130"/>
  <c r="C1126"/>
  <c r="C1122"/>
  <c r="C1118"/>
  <c r="C1114"/>
  <c r="C1110"/>
  <c r="C1106"/>
  <c r="C1102"/>
  <c r="C1098"/>
  <c r="C1094"/>
  <c r="C1090"/>
  <c r="C1086"/>
  <c r="C1082"/>
  <c r="C1078"/>
  <c r="C1074"/>
  <c r="C1070"/>
  <c r="C1066"/>
  <c r="C1062"/>
  <c r="C1058"/>
  <c r="C1054"/>
  <c r="C1050"/>
  <c r="C1046"/>
  <c r="C1042"/>
  <c r="C1038"/>
  <c r="C1034"/>
  <c r="C1030"/>
  <c r="C1026"/>
  <c r="C1022"/>
  <c r="C1018"/>
  <c r="C1014"/>
  <c r="C1010"/>
  <c r="C1006"/>
  <c r="C1002"/>
  <c r="C998"/>
  <c r="C994"/>
  <c r="C990"/>
  <c r="C986"/>
  <c r="C982"/>
  <c r="C978"/>
  <c r="C974"/>
  <c r="C970"/>
  <c r="C966"/>
  <c r="C962"/>
  <c r="C958"/>
  <c r="C954"/>
  <c r="C950"/>
  <c r="C946"/>
  <c r="C942"/>
  <c r="C938"/>
  <c r="C934"/>
  <c r="C930"/>
  <c r="C926"/>
  <c r="C922"/>
  <c r="C918"/>
  <c r="C914"/>
  <c r="C910"/>
  <c r="C906"/>
  <c r="C902"/>
  <c r="C898"/>
  <c r="C894"/>
  <c r="C890"/>
  <c r="C886"/>
  <c r="C882"/>
  <c r="C878"/>
  <c r="C874"/>
  <c r="C870"/>
  <c r="C866"/>
  <c r="C862"/>
  <c r="C858"/>
  <c r="C854"/>
  <c r="C850"/>
  <c r="C846"/>
  <c r="C842"/>
  <c r="C838"/>
  <c r="C834"/>
  <c r="C830"/>
  <c r="C826"/>
  <c r="C822"/>
  <c r="C818"/>
  <c r="C814"/>
  <c r="C810"/>
  <c r="C806"/>
  <c r="C802"/>
  <c r="C798"/>
  <c r="C794"/>
  <c r="C790"/>
  <c r="C786"/>
  <c r="C782"/>
  <c r="C778"/>
  <c r="C774"/>
  <c r="C770"/>
  <c r="C766"/>
  <c r="C762"/>
  <c r="C758"/>
  <c r="C754"/>
  <c r="C750"/>
  <c r="C746"/>
  <c r="C742"/>
  <c r="C738"/>
  <c r="C734"/>
  <c r="C730"/>
  <c r="C726"/>
  <c r="C722"/>
  <c r="C718"/>
  <c r="C714"/>
  <c r="C710"/>
  <c r="C706"/>
  <c r="C702"/>
  <c r="C698"/>
  <c r="C694"/>
  <c r="C690"/>
  <c r="C686"/>
  <c r="C682"/>
  <c r="C678"/>
  <c r="C674"/>
  <c r="C670"/>
  <c r="C666"/>
  <c r="C662"/>
  <c r="C658"/>
  <c r="C654"/>
  <c r="C650"/>
  <c r="C646"/>
  <c r="C642"/>
  <c r="C638"/>
  <c r="C634"/>
  <c r="C630"/>
  <c r="C626"/>
  <c r="C622"/>
  <c r="C618"/>
  <c r="C614"/>
  <c r="C610"/>
  <c r="C606"/>
  <c r="C602"/>
  <c r="C598"/>
  <c r="C594"/>
  <c r="C590"/>
  <c r="C586"/>
  <c r="C582"/>
  <c r="C578"/>
  <c r="C574"/>
  <c r="C570"/>
  <c r="C566"/>
  <c r="C562"/>
  <c r="C558"/>
  <c r="C554"/>
  <c r="C550"/>
  <c r="C546"/>
  <c r="C542"/>
  <c r="C538"/>
  <c r="C534"/>
  <c r="C530"/>
  <c r="C526"/>
  <c r="C522"/>
  <c r="C518"/>
  <c r="C514"/>
  <c r="C510"/>
  <c r="C506"/>
  <c r="C502"/>
  <c r="C498"/>
  <c r="C494"/>
  <c r="C490"/>
  <c r="C486"/>
  <c r="C482"/>
  <c r="C478"/>
  <c r="C474"/>
  <c r="C470"/>
  <c r="C466"/>
  <c r="C462"/>
  <c r="C458"/>
  <c r="C454"/>
  <c r="C450"/>
  <c r="C446"/>
  <c r="C442"/>
  <c r="C438"/>
  <c r="C434"/>
  <c r="C432"/>
  <c r="C430"/>
  <c r="C428"/>
  <c r="C426"/>
  <c r="C424"/>
  <c r="C422"/>
  <c r="C420"/>
  <c r="C418"/>
  <c r="C416"/>
  <c r="C414"/>
  <c r="C412"/>
  <c r="C410"/>
  <c r="C408"/>
  <c r="C406"/>
  <c r="C404"/>
  <c r="C402"/>
  <c r="C400"/>
  <c r="C398"/>
  <c r="C396"/>
  <c r="C394"/>
  <c r="C392"/>
  <c r="C390"/>
  <c r="C388"/>
  <c r="C386"/>
  <c r="C384"/>
  <c r="C382"/>
  <c r="C380"/>
  <c r="C378"/>
  <c r="C376"/>
  <c r="C374"/>
  <c r="C372"/>
  <c r="C370"/>
  <c r="C368"/>
  <c r="C366"/>
  <c r="C364"/>
  <c r="C362"/>
  <c r="C360"/>
  <c r="C358"/>
  <c r="C356"/>
  <c r="C354"/>
  <c r="C352"/>
  <c r="C350"/>
  <c r="C348"/>
  <c r="C346"/>
  <c r="C344"/>
  <c r="C342"/>
  <c r="C340"/>
  <c r="C338"/>
  <c r="C336"/>
  <c r="C334"/>
  <c r="C332"/>
  <c r="C330"/>
  <c r="C328"/>
  <c r="C326"/>
  <c r="C324"/>
  <c r="C322"/>
  <c r="C320"/>
  <c r="C318"/>
  <c r="C316"/>
  <c r="C314"/>
  <c r="C312"/>
  <c r="C310"/>
  <c r="C308"/>
  <c r="C306"/>
  <c r="C304"/>
  <c r="C302"/>
  <c r="C300"/>
  <c r="C298"/>
  <c r="C296"/>
  <c r="C294"/>
  <c r="C292"/>
  <c r="C290"/>
  <c r="C288"/>
  <c r="C286"/>
  <c r="C284"/>
  <c r="C282"/>
  <c r="C280"/>
  <c r="C278"/>
  <c r="C276"/>
  <c r="C274"/>
  <c r="C272"/>
  <c r="C270"/>
  <c r="C268"/>
  <c r="C266"/>
  <c r="C264"/>
  <c r="C262"/>
  <c r="C260"/>
  <c r="C258"/>
  <c r="C256"/>
  <c r="C254"/>
  <c r="C252"/>
  <c r="C250"/>
  <c r="C248"/>
  <c r="C246"/>
  <c r="C244"/>
  <c r="C242"/>
  <c r="C240"/>
  <c r="C238"/>
  <c r="C236"/>
  <c r="C234"/>
  <c r="C232"/>
  <c r="C230"/>
  <c r="C228"/>
  <c r="C226"/>
  <c r="C224"/>
  <c r="C222"/>
  <c r="C220"/>
  <c r="C218"/>
  <c r="C216"/>
  <c r="C214"/>
  <c r="C212"/>
  <c r="C210"/>
  <c r="C208"/>
  <c r="C206"/>
  <c r="C204"/>
  <c r="C202"/>
  <c r="C200"/>
  <c r="C198"/>
  <c r="C196"/>
  <c r="C194"/>
  <c r="C192"/>
  <c r="C190"/>
  <c r="C188"/>
  <c r="C186"/>
  <c r="C184"/>
  <c r="C182"/>
  <c r="C180"/>
  <c r="C178"/>
  <c r="C176"/>
  <c r="C174"/>
  <c r="C172"/>
  <c r="C170"/>
  <c r="C168"/>
  <c r="C166"/>
  <c r="C164"/>
  <c r="C162"/>
  <c r="C160"/>
  <c r="C158"/>
  <c r="C156"/>
  <c r="C154"/>
  <c r="C152"/>
  <c r="C150"/>
  <c r="C148"/>
  <c r="C146"/>
  <c r="C144"/>
  <c r="C142"/>
  <c r="C140"/>
  <c r="C138"/>
  <c r="C136"/>
  <c r="C134"/>
  <c r="C132"/>
  <c r="C130"/>
  <c r="C128"/>
  <c r="C126"/>
  <c r="C124"/>
  <c r="C122"/>
  <c r="C120"/>
  <c r="C118"/>
  <c r="C116"/>
  <c r="C114"/>
  <c r="C112"/>
  <c r="C110"/>
  <c r="C108"/>
  <c r="C106"/>
  <c r="C104"/>
  <c r="C102"/>
  <c r="C100"/>
  <c r="C98"/>
  <c r="C96"/>
  <c r="C94"/>
  <c r="C92"/>
  <c r="C90"/>
  <c r="C88"/>
  <c r="C86"/>
  <c r="C84"/>
  <c r="C82"/>
  <c r="C80"/>
  <c r="C78"/>
  <c r="C76"/>
  <c r="C74"/>
  <c r="C72"/>
  <c r="C70"/>
  <c r="C68"/>
  <c r="C66"/>
  <c r="C64"/>
  <c r="C62"/>
  <c r="C60"/>
  <c r="C58"/>
  <c r="C56"/>
  <c r="C54"/>
  <c r="C52"/>
  <c r="C50"/>
  <c r="C48"/>
  <c r="C46"/>
  <c r="C44"/>
  <c r="C42"/>
  <c r="C40"/>
  <c r="C38"/>
  <c r="C36"/>
  <c r="C34"/>
  <c r="C32"/>
  <c r="C30"/>
  <c r="C28"/>
  <c r="C26"/>
  <c r="C24"/>
  <c r="C22"/>
  <c r="C20"/>
  <c r="C18"/>
  <c r="C2017"/>
  <c r="C2033"/>
  <c r="C2049"/>
  <c r="C2065"/>
  <c r="C2081"/>
  <c r="C2013"/>
  <c r="C2021"/>
  <c r="C2029"/>
  <c r="C2037"/>
  <c r="C2045"/>
  <c r="C2053"/>
  <c r="C2061"/>
  <c r="C2069"/>
  <c r="C2077"/>
  <c r="C2010"/>
  <c r="C2014"/>
  <c r="C2018"/>
  <c r="C2022"/>
  <c r="C2026"/>
  <c r="C2030"/>
  <c r="C2034"/>
  <c r="C2038"/>
  <c r="C2042"/>
  <c r="C2046"/>
  <c r="C2050"/>
  <c r="C2054"/>
  <c r="C2058"/>
  <c r="C2062"/>
  <c r="C2066"/>
  <c r="C2070"/>
  <c r="C2074"/>
  <c r="C2078"/>
  <c r="C2082"/>
  <c r="C2011"/>
  <c r="C2012"/>
  <c r="C2015"/>
  <c r="C2016"/>
  <c r="C2019"/>
  <c r="C2020"/>
  <c r="C2023"/>
  <c r="C2024"/>
  <c r="C2027"/>
  <c r="C2028"/>
  <c r="C2031"/>
  <c r="C2032"/>
  <c r="C2035"/>
  <c r="C2036"/>
  <c r="C2039"/>
  <c r="C2040"/>
  <c r="C2043"/>
  <c r="C2044"/>
  <c r="C2047"/>
  <c r="C2048"/>
  <c r="C2051"/>
  <c r="C2052"/>
  <c r="C2055"/>
  <c r="C2056"/>
  <c r="C2059"/>
  <c r="C2060"/>
  <c r="C2063"/>
  <c r="C2064"/>
  <c r="C2067"/>
  <c r="C2068"/>
  <c r="C2071"/>
  <c r="C2072"/>
  <c r="C2075"/>
  <c r="C2076"/>
  <c r="C2079"/>
  <c r="C2080"/>
  <c r="C2083"/>
  <c r="C2084"/>
  <c r="C1968"/>
  <c r="C1961"/>
  <c r="C1963"/>
  <c r="C1965"/>
  <c r="C1967"/>
  <c r="C1969"/>
  <c r="C1970"/>
  <c r="C1972"/>
  <c r="C1974"/>
  <c r="C1976"/>
  <c r="C1978"/>
  <c r="C1980"/>
  <c r="C1984"/>
  <c r="C1992"/>
  <c r="C1971"/>
  <c r="C1973"/>
  <c r="C1975"/>
  <c r="C1977"/>
  <c r="C1979"/>
  <c r="C1982"/>
  <c r="C1988"/>
  <c r="C1996"/>
  <c r="C1986"/>
  <c r="C1990"/>
  <c r="C1994"/>
  <c r="C2000"/>
  <c r="C1998"/>
  <c r="C2003"/>
  <c r="C1981"/>
  <c r="C1983"/>
  <c r="C1985"/>
  <c r="C1987"/>
  <c r="C1989"/>
  <c r="C1991"/>
  <c r="C1993"/>
  <c r="C1995"/>
  <c r="C1997"/>
  <c r="C1999"/>
  <c r="C2001"/>
  <c r="C2005"/>
  <c r="C2002"/>
  <c r="C2004"/>
  <c r="C2006"/>
  <c r="C2007"/>
  <c r="V7" l="1"/>
  <c r="V4"/>
  <c r="V5"/>
  <c r="V6"/>
  <c r="D2474"/>
  <c r="F2476"/>
  <c r="H2476" s="1"/>
  <c r="D2478"/>
  <c r="F2480"/>
  <c r="H2480" s="1"/>
  <c r="D2482"/>
  <c r="F2484"/>
  <c r="H2484" s="1"/>
  <c r="D2486"/>
  <c r="F2488"/>
  <c r="H2488" s="1"/>
  <c r="D2490"/>
  <c r="F2492"/>
  <c r="H2492" s="1"/>
  <c r="D2494"/>
  <c r="F2496"/>
  <c r="H2496" s="1"/>
  <c r="D2498"/>
  <c r="F2500"/>
  <c r="H2500" s="1"/>
  <c r="D2502"/>
  <c r="F2504"/>
  <c r="H2504" s="1"/>
  <c r="D2506"/>
  <c r="F2508"/>
  <c r="H2508" s="1"/>
  <c r="D2510"/>
  <c r="F2512"/>
  <c r="H2512" s="1"/>
  <c r="D2514"/>
  <c r="F2516"/>
  <c r="H2516" s="1"/>
  <c r="D2518"/>
  <c r="F2520"/>
  <c r="H2520" s="1"/>
  <c r="D2522"/>
  <c r="F2524"/>
  <c r="H2524" s="1"/>
  <c r="D2526"/>
  <c r="F2528"/>
  <c r="H2528" s="1"/>
  <c r="D2530"/>
  <c r="D2534"/>
  <c r="F2532"/>
  <c r="H2532" s="1"/>
  <c r="D2537"/>
  <c r="F2535"/>
  <c r="H2535" s="1"/>
  <c r="D2541"/>
  <c r="F2539"/>
  <c r="H2539" s="1"/>
  <c r="D2545"/>
  <c r="F2543"/>
  <c r="H2543" s="1"/>
  <c r="D2549"/>
  <c r="F2547"/>
  <c r="H2547" s="1"/>
  <c r="D2553"/>
  <c r="F2551"/>
  <c r="H2551" s="1"/>
  <c r="D2557"/>
  <c r="F2555"/>
  <c r="H2555" s="1"/>
  <c r="D2561"/>
  <c r="F2559"/>
  <c r="H2559" s="1"/>
  <c r="D2565"/>
  <c r="F2563"/>
  <c r="H2563" s="1"/>
  <c r="D2569"/>
  <c r="F2567"/>
  <c r="H2567" s="1"/>
  <c r="D2573"/>
  <c r="F2571"/>
  <c r="H2571" s="1"/>
  <c r="D2477"/>
  <c r="F2475"/>
  <c r="H2475" s="1"/>
  <c r="D2481"/>
  <c r="F2479"/>
  <c r="H2479" s="1"/>
  <c r="D2485"/>
  <c r="F2483"/>
  <c r="H2483" s="1"/>
  <c r="D2489"/>
  <c r="F2487"/>
  <c r="H2487" s="1"/>
  <c r="D2493"/>
  <c r="F2491"/>
  <c r="H2491" s="1"/>
  <c r="D2497"/>
  <c r="F2495"/>
  <c r="H2495" s="1"/>
  <c r="D2501"/>
  <c r="F2499"/>
  <c r="H2499" s="1"/>
  <c r="D2505"/>
  <c r="F2503"/>
  <c r="H2503" s="1"/>
  <c r="D2509"/>
  <c r="F2507"/>
  <c r="H2507" s="1"/>
  <c r="D2513"/>
  <c r="F2511"/>
  <c r="H2511" s="1"/>
  <c r="D2517"/>
  <c r="F2515"/>
  <c r="H2515" s="1"/>
  <c r="D2521"/>
  <c r="F2519"/>
  <c r="H2519" s="1"/>
  <c r="D2525"/>
  <c r="F2523"/>
  <c r="H2523" s="1"/>
  <c r="D2529"/>
  <c r="F2527"/>
  <c r="H2527" s="1"/>
  <c r="D2533"/>
  <c r="F2531"/>
  <c r="H2531" s="1"/>
  <c r="D2538"/>
  <c r="F2536"/>
  <c r="H2536" s="1"/>
  <c r="D2542"/>
  <c r="F2540"/>
  <c r="H2540" s="1"/>
  <c r="D2546"/>
  <c r="F2544"/>
  <c r="H2544" s="1"/>
  <c r="D2550"/>
  <c r="F2548"/>
  <c r="H2548" s="1"/>
  <c r="D2554"/>
  <c r="F2552"/>
  <c r="H2552" s="1"/>
  <c r="D2558"/>
  <c r="F2556"/>
  <c r="H2556" s="1"/>
  <c r="D2562"/>
  <c r="F2560"/>
  <c r="H2560" s="1"/>
  <c r="D2566"/>
  <c r="F2564"/>
  <c r="H2564" s="1"/>
  <c r="D2570"/>
  <c r="F2568"/>
  <c r="H2568" s="1"/>
  <c r="D2475"/>
  <c r="F2474"/>
  <c r="H2474" s="1"/>
  <c r="D2476"/>
  <c r="D2479"/>
  <c r="F2477"/>
  <c r="H2477" s="1"/>
  <c r="D2483"/>
  <c r="F2481"/>
  <c r="H2481" s="1"/>
  <c r="D2487"/>
  <c r="F2485"/>
  <c r="H2485" s="1"/>
  <c r="D2491"/>
  <c r="F2489"/>
  <c r="H2489" s="1"/>
  <c r="D2495"/>
  <c r="F2493"/>
  <c r="H2493" s="1"/>
  <c r="D2499"/>
  <c r="F2497"/>
  <c r="H2497" s="1"/>
  <c r="D2503"/>
  <c r="F2501"/>
  <c r="H2501" s="1"/>
  <c r="D2507"/>
  <c r="F2505"/>
  <c r="H2505" s="1"/>
  <c r="D2511"/>
  <c r="F2509"/>
  <c r="H2509" s="1"/>
  <c r="D2515"/>
  <c r="F2513"/>
  <c r="H2513" s="1"/>
  <c r="D2519"/>
  <c r="F2517"/>
  <c r="H2517" s="1"/>
  <c r="D2523"/>
  <c r="F2521"/>
  <c r="H2521" s="1"/>
  <c r="D2527"/>
  <c r="F2525"/>
  <c r="H2525" s="1"/>
  <c r="D2531"/>
  <c r="F2529"/>
  <c r="H2529" s="1"/>
  <c r="D2535"/>
  <c r="F2533"/>
  <c r="H2533" s="1"/>
  <c r="D2539"/>
  <c r="F2537"/>
  <c r="H2537" s="1"/>
  <c r="D2543"/>
  <c r="F2541"/>
  <c r="H2541" s="1"/>
  <c r="D2547"/>
  <c r="F2545"/>
  <c r="H2545" s="1"/>
  <c r="D2551"/>
  <c r="F2549"/>
  <c r="H2549" s="1"/>
  <c r="D2555"/>
  <c r="F2553"/>
  <c r="H2553" s="1"/>
  <c r="D2559"/>
  <c r="F2557"/>
  <c r="H2557" s="1"/>
  <c r="D2563"/>
  <c r="F2561"/>
  <c r="H2561" s="1"/>
  <c r="D2567"/>
  <c r="F2565"/>
  <c r="H2565" s="1"/>
  <c r="D2571"/>
  <c r="F2569"/>
  <c r="H2569" s="1"/>
  <c r="F2478"/>
  <c r="H2478" s="1"/>
  <c r="D2480"/>
  <c r="F2482"/>
  <c r="H2482" s="1"/>
  <c r="D2484"/>
  <c r="F2486"/>
  <c r="H2486" s="1"/>
  <c r="D2488"/>
  <c r="F2490"/>
  <c r="H2490" s="1"/>
  <c r="D2492"/>
  <c r="F2494"/>
  <c r="H2494" s="1"/>
  <c r="D2496"/>
  <c r="F2498"/>
  <c r="H2498" s="1"/>
  <c r="D2500"/>
  <c r="F2502"/>
  <c r="H2502" s="1"/>
  <c r="D2504"/>
  <c r="F2506"/>
  <c r="H2506" s="1"/>
  <c r="D2508"/>
  <c r="F2510"/>
  <c r="H2510" s="1"/>
  <c r="D2512"/>
  <c r="F2514"/>
  <c r="H2514" s="1"/>
  <c r="D2516"/>
  <c r="F2518"/>
  <c r="H2518" s="1"/>
  <c r="D2520"/>
  <c r="F2522"/>
  <c r="H2522" s="1"/>
  <c r="D2524"/>
  <c r="F2526"/>
  <c r="H2526" s="1"/>
  <c r="D2528"/>
  <c r="F2530"/>
  <c r="H2530" s="1"/>
  <c r="D2532"/>
  <c r="D2536"/>
  <c r="F2534"/>
  <c r="H2534" s="1"/>
  <c r="D2540"/>
  <c r="F2538"/>
  <c r="H2538" s="1"/>
  <c r="D2544"/>
  <c r="F2542"/>
  <c r="H2542" s="1"/>
  <c r="D2548"/>
  <c r="F2546"/>
  <c r="H2546" s="1"/>
  <c r="D2552"/>
  <c r="F2550"/>
  <c r="H2550" s="1"/>
  <c r="D2556"/>
  <c r="F2554"/>
  <c r="H2554" s="1"/>
  <c r="D2560"/>
  <c r="F2558"/>
  <c r="H2558" s="1"/>
  <c r="D2564"/>
  <c r="F2562"/>
  <c r="H2562" s="1"/>
  <c r="D2568"/>
  <c r="F2566"/>
  <c r="H2566" s="1"/>
  <c r="D2572"/>
  <c r="F2570"/>
  <c r="H2570" s="1"/>
  <c r="D2285"/>
  <c r="D2294"/>
  <c r="F2292"/>
  <c r="H2292" s="1"/>
  <c r="D2287"/>
  <c r="F2285"/>
  <c r="H2285" s="1"/>
  <c r="D2295"/>
  <c r="F2293"/>
  <c r="H2293" s="1"/>
  <c r="D2302"/>
  <c r="F2301"/>
  <c r="H2301" s="1"/>
  <c r="D2303"/>
  <c r="D2310"/>
  <c r="F2309"/>
  <c r="H2309" s="1"/>
  <c r="D2311"/>
  <c r="D2318"/>
  <c r="F2317"/>
  <c r="H2317" s="1"/>
  <c r="D2319"/>
  <c r="D2326"/>
  <c r="F2325"/>
  <c r="H2325" s="1"/>
  <c r="D2327"/>
  <c r="F2348"/>
  <c r="H2348" s="1"/>
  <c r="D2350"/>
  <c r="F2351"/>
  <c r="H2351" s="1"/>
  <c r="D2353"/>
  <c r="F2355"/>
  <c r="H2355" s="1"/>
  <c r="D2357"/>
  <c r="F2359"/>
  <c r="H2359" s="1"/>
  <c r="D2361"/>
  <c r="F2363"/>
  <c r="H2363" s="1"/>
  <c r="D2365"/>
  <c r="F2367"/>
  <c r="H2367" s="1"/>
  <c r="D2369"/>
  <c r="F2371"/>
  <c r="H2371" s="1"/>
  <c r="D2373"/>
  <c r="F2375"/>
  <c r="H2375" s="1"/>
  <c r="D2377"/>
  <c r="F2379"/>
  <c r="H2379" s="1"/>
  <c r="D2381"/>
  <c r="F2383"/>
  <c r="H2383" s="1"/>
  <c r="D2385"/>
  <c r="F2387"/>
  <c r="H2387" s="1"/>
  <c r="D2389"/>
  <c r="F2391"/>
  <c r="H2391" s="1"/>
  <c r="D2393"/>
  <c r="F2395"/>
  <c r="H2395" s="1"/>
  <c r="D2397"/>
  <c r="F2399"/>
  <c r="H2399" s="1"/>
  <c r="D2401"/>
  <c r="F2403"/>
  <c r="H2403" s="1"/>
  <c r="D2405"/>
  <c r="D2409"/>
  <c r="F2407"/>
  <c r="H2407" s="1"/>
  <c r="D2413"/>
  <c r="F2411"/>
  <c r="H2411" s="1"/>
  <c r="D2417"/>
  <c r="F2415"/>
  <c r="H2415" s="1"/>
  <c r="D2421"/>
  <c r="F2419"/>
  <c r="H2419" s="1"/>
  <c r="D2425"/>
  <c r="F2423"/>
  <c r="H2423" s="1"/>
  <c r="D2429"/>
  <c r="F2427"/>
  <c r="H2427" s="1"/>
  <c r="D2433"/>
  <c r="F2431"/>
  <c r="H2431" s="1"/>
  <c r="D2437"/>
  <c r="F2435"/>
  <c r="H2435" s="1"/>
  <c r="D2441"/>
  <c r="F2439"/>
  <c r="H2439" s="1"/>
  <c r="D2445"/>
  <c r="F2443"/>
  <c r="H2443" s="1"/>
  <c r="D2449"/>
  <c r="F2447"/>
  <c r="H2447" s="1"/>
  <c r="D2453"/>
  <c r="F2451"/>
  <c r="H2451" s="1"/>
  <c r="D2457"/>
  <c r="F2455"/>
  <c r="H2455" s="1"/>
  <c r="D2461"/>
  <c r="F2459"/>
  <c r="H2459" s="1"/>
  <c r="D2465"/>
  <c r="F2463"/>
  <c r="H2463" s="1"/>
  <c r="D2469"/>
  <c r="F2467"/>
  <c r="H2467" s="1"/>
  <c r="D2473"/>
  <c r="F2471"/>
  <c r="H2471" s="1"/>
  <c r="D2288"/>
  <c r="F2286"/>
  <c r="H2286" s="1"/>
  <c r="D2292"/>
  <c r="F2290"/>
  <c r="H2290" s="1"/>
  <c r="D2296"/>
  <c r="F2294"/>
  <c r="H2294" s="1"/>
  <c r="F2350"/>
  <c r="H2350" s="1"/>
  <c r="D2352"/>
  <c r="F2353"/>
  <c r="H2353" s="1"/>
  <c r="D2355"/>
  <c r="F2357"/>
  <c r="H2357" s="1"/>
  <c r="D2359"/>
  <c r="F2361"/>
  <c r="H2361" s="1"/>
  <c r="D2363"/>
  <c r="F2365"/>
  <c r="H2365" s="1"/>
  <c r="D2367"/>
  <c r="F2369"/>
  <c r="H2369" s="1"/>
  <c r="D2371"/>
  <c r="F2373"/>
  <c r="H2373" s="1"/>
  <c r="D2375"/>
  <c r="F2377"/>
  <c r="H2377" s="1"/>
  <c r="D2379"/>
  <c r="F2381"/>
  <c r="H2381" s="1"/>
  <c r="D2383"/>
  <c r="F2385"/>
  <c r="H2385" s="1"/>
  <c r="D2387"/>
  <c r="F2389"/>
  <c r="H2389" s="1"/>
  <c r="D2391"/>
  <c r="F2393"/>
  <c r="H2393" s="1"/>
  <c r="D2395"/>
  <c r="F2397"/>
  <c r="H2397" s="1"/>
  <c r="D2399"/>
  <c r="F2401"/>
  <c r="H2401" s="1"/>
  <c r="D2403"/>
  <c r="D2407"/>
  <c r="F2405"/>
  <c r="H2405" s="1"/>
  <c r="D2411"/>
  <c r="F2409"/>
  <c r="H2409" s="1"/>
  <c r="D2415"/>
  <c r="F2413"/>
  <c r="H2413" s="1"/>
  <c r="D2419"/>
  <c r="F2417"/>
  <c r="H2417" s="1"/>
  <c r="D2423"/>
  <c r="F2421"/>
  <c r="H2421" s="1"/>
  <c r="D2427"/>
  <c r="F2425"/>
  <c r="H2425" s="1"/>
  <c r="D2431"/>
  <c r="F2429"/>
  <c r="H2429" s="1"/>
  <c r="D2435"/>
  <c r="F2433"/>
  <c r="H2433" s="1"/>
  <c r="D2439"/>
  <c r="F2437"/>
  <c r="H2437" s="1"/>
  <c r="D2443"/>
  <c r="F2441"/>
  <c r="H2441" s="1"/>
  <c r="D2447"/>
  <c r="F2445"/>
  <c r="H2445" s="1"/>
  <c r="D2451"/>
  <c r="F2449"/>
  <c r="H2449" s="1"/>
  <c r="D2455"/>
  <c r="F2453"/>
  <c r="H2453" s="1"/>
  <c r="D2459"/>
  <c r="F2457"/>
  <c r="H2457" s="1"/>
  <c r="D2463"/>
  <c r="F2461"/>
  <c r="H2461" s="1"/>
  <c r="D2467"/>
  <c r="F2465"/>
  <c r="H2465" s="1"/>
  <c r="D2471"/>
  <c r="F2469"/>
  <c r="H2469" s="1"/>
  <c r="F2473"/>
  <c r="H2473" s="1"/>
  <c r="D2291"/>
  <c r="F2289"/>
  <c r="H2289" s="1"/>
  <c r="D2299"/>
  <c r="F2297"/>
  <c r="H2297" s="1"/>
  <c r="D2306"/>
  <c r="F2305"/>
  <c r="H2305" s="1"/>
  <c r="D2307"/>
  <c r="D2314"/>
  <c r="F2313"/>
  <c r="H2313" s="1"/>
  <c r="D2315"/>
  <c r="D2322"/>
  <c r="F2321"/>
  <c r="H2321" s="1"/>
  <c r="D2323"/>
  <c r="D2330"/>
  <c r="F2329"/>
  <c r="H2329" s="1"/>
  <c r="D2331"/>
  <c r="D2290"/>
  <c r="F2288"/>
  <c r="H2288" s="1"/>
  <c r="D2298"/>
  <c r="F2296"/>
  <c r="H2296" s="1"/>
  <c r="D2334"/>
  <c r="F2333"/>
  <c r="H2333" s="1"/>
  <c r="D2335"/>
  <c r="D2338"/>
  <c r="F2337"/>
  <c r="H2337" s="1"/>
  <c r="D2339"/>
  <c r="D2342"/>
  <c r="F2341"/>
  <c r="H2341" s="1"/>
  <c r="D2343"/>
  <c r="D2346"/>
  <c r="F2345"/>
  <c r="H2345" s="1"/>
  <c r="D2347"/>
  <c r="D2351"/>
  <c r="F2349"/>
  <c r="H2349" s="1"/>
  <c r="F2354"/>
  <c r="H2354" s="1"/>
  <c r="D2356"/>
  <c r="F2358"/>
  <c r="H2358" s="1"/>
  <c r="D2360"/>
  <c r="F2362"/>
  <c r="D2364"/>
  <c r="F2366"/>
  <c r="H2366" s="1"/>
  <c r="D2368"/>
  <c r="F2370"/>
  <c r="H2370" s="1"/>
  <c r="D2372"/>
  <c r="F2374"/>
  <c r="H2374" s="1"/>
  <c r="D2376"/>
  <c r="F2378"/>
  <c r="H2378" s="1"/>
  <c r="D2380"/>
  <c r="F2382"/>
  <c r="H2382" s="1"/>
  <c r="D2384"/>
  <c r="F2386"/>
  <c r="H2386" s="1"/>
  <c r="D2388"/>
  <c r="F2390"/>
  <c r="H2390" s="1"/>
  <c r="D2392"/>
  <c r="F2394"/>
  <c r="H2394" s="1"/>
  <c r="D2396"/>
  <c r="F2398"/>
  <c r="H2398" s="1"/>
  <c r="D2400"/>
  <c r="F2402"/>
  <c r="H2402" s="1"/>
  <c r="D2404"/>
  <c r="F2406"/>
  <c r="H2406" s="1"/>
  <c r="D2408"/>
  <c r="F2410"/>
  <c r="H2410" s="1"/>
  <c r="D2412"/>
  <c r="F2414"/>
  <c r="H2414" s="1"/>
  <c r="D2416"/>
  <c r="F2418"/>
  <c r="H2418" s="1"/>
  <c r="D2420"/>
  <c r="F2422"/>
  <c r="H2422" s="1"/>
  <c r="D2424"/>
  <c r="F2426"/>
  <c r="H2426" s="1"/>
  <c r="D2428"/>
  <c r="F2430"/>
  <c r="H2430" s="1"/>
  <c r="D2432"/>
  <c r="F2434"/>
  <c r="H2434" s="1"/>
  <c r="D2436"/>
  <c r="F2438"/>
  <c r="H2438" s="1"/>
  <c r="D2440"/>
  <c r="F2442"/>
  <c r="H2442" s="1"/>
  <c r="D2444"/>
  <c r="F2446"/>
  <c r="H2446" s="1"/>
  <c r="D2448"/>
  <c r="F2450"/>
  <c r="H2450" s="1"/>
  <c r="D2452"/>
  <c r="F2454"/>
  <c r="H2454" s="1"/>
  <c r="D2456"/>
  <c r="F2458"/>
  <c r="H2458" s="1"/>
  <c r="D2460"/>
  <c r="F2462"/>
  <c r="H2462" s="1"/>
  <c r="D2464"/>
  <c r="F2466"/>
  <c r="H2466" s="1"/>
  <c r="D2468"/>
  <c r="F2470"/>
  <c r="H2470" s="1"/>
  <c r="D2472"/>
  <c r="D2286"/>
  <c r="F2284"/>
  <c r="H2284" s="1"/>
  <c r="D2289"/>
  <c r="F2287"/>
  <c r="H2287" s="1"/>
  <c r="D2293"/>
  <c r="F2291"/>
  <c r="H2291" s="1"/>
  <c r="D2297"/>
  <c r="F2295"/>
  <c r="H2295" s="1"/>
  <c r="D2300"/>
  <c r="F2299"/>
  <c r="H2299" s="1"/>
  <c r="D2301"/>
  <c r="D2304"/>
  <c r="F2303"/>
  <c r="H2303" s="1"/>
  <c r="D2305"/>
  <c r="D2308"/>
  <c r="F2307"/>
  <c r="H2307" s="1"/>
  <c r="D2309"/>
  <c r="D2312"/>
  <c r="F2311"/>
  <c r="H2311" s="1"/>
  <c r="D2313"/>
  <c r="D2316"/>
  <c r="F2315"/>
  <c r="H2315" s="1"/>
  <c r="D2317"/>
  <c r="D2320"/>
  <c r="F2319"/>
  <c r="H2319" s="1"/>
  <c r="D2321"/>
  <c r="D2324"/>
  <c r="F2323"/>
  <c r="H2323" s="1"/>
  <c r="D2325"/>
  <c r="D2328"/>
  <c r="F2327"/>
  <c r="H2327" s="1"/>
  <c r="D2329"/>
  <c r="D2332"/>
  <c r="F2331"/>
  <c r="D2333"/>
  <c r="D2336"/>
  <c r="F2335"/>
  <c r="H2335" s="1"/>
  <c r="D2337"/>
  <c r="D2340"/>
  <c r="F2339"/>
  <c r="H2339" s="1"/>
  <c r="D2341"/>
  <c r="D2344"/>
  <c r="F2343"/>
  <c r="H2343" s="1"/>
  <c r="D2345"/>
  <c r="D2348"/>
  <c r="F2347"/>
  <c r="H2347" s="1"/>
  <c r="D2349"/>
  <c r="F2352"/>
  <c r="H2352" s="1"/>
  <c r="D2354"/>
  <c r="F2356"/>
  <c r="H2356" s="1"/>
  <c r="D2358"/>
  <c r="F2360"/>
  <c r="H2360" s="1"/>
  <c r="D2362"/>
  <c r="F2364"/>
  <c r="H2364" s="1"/>
  <c r="D2366"/>
  <c r="F2368"/>
  <c r="H2368" s="1"/>
  <c r="D2370"/>
  <c r="F2372"/>
  <c r="H2372" s="1"/>
  <c r="D2374"/>
  <c r="F2376"/>
  <c r="H2376" s="1"/>
  <c r="D2378"/>
  <c r="F2380"/>
  <c r="H2380" s="1"/>
  <c r="D2382"/>
  <c r="F2384"/>
  <c r="H2384" s="1"/>
  <c r="D2386"/>
  <c r="F2388"/>
  <c r="H2388" s="1"/>
  <c r="D2390"/>
  <c r="F2392"/>
  <c r="D2394"/>
  <c r="F2396"/>
  <c r="H2396" s="1"/>
  <c r="D2398"/>
  <c r="F2400"/>
  <c r="H2400" s="1"/>
  <c r="D2402"/>
  <c r="F2404"/>
  <c r="H2404" s="1"/>
  <c r="D2406"/>
  <c r="F2408"/>
  <c r="H2408" s="1"/>
  <c r="D2410"/>
  <c r="F2412"/>
  <c r="H2412" s="1"/>
  <c r="D2414"/>
  <c r="F2416"/>
  <c r="H2416" s="1"/>
  <c r="D2418"/>
  <c r="F2420"/>
  <c r="H2420" s="1"/>
  <c r="D2422"/>
  <c r="F2424"/>
  <c r="H2424" s="1"/>
  <c r="D2426"/>
  <c r="F2428"/>
  <c r="H2428" s="1"/>
  <c r="D2430"/>
  <c r="F2432"/>
  <c r="H2432" s="1"/>
  <c r="D2434"/>
  <c r="F2436"/>
  <c r="H2436" s="1"/>
  <c r="D2438"/>
  <c r="F2440"/>
  <c r="H2440" s="1"/>
  <c r="D2442"/>
  <c r="F2444"/>
  <c r="H2444" s="1"/>
  <c r="D2446"/>
  <c r="F2448"/>
  <c r="H2448" s="1"/>
  <c r="D2450"/>
  <c r="F2452"/>
  <c r="H2452" s="1"/>
  <c r="D2454"/>
  <c r="F2456"/>
  <c r="H2456" s="1"/>
  <c r="D2458"/>
  <c r="F2460"/>
  <c r="H2460" s="1"/>
  <c r="D2462"/>
  <c r="F2464"/>
  <c r="H2464" s="1"/>
  <c r="D2466"/>
  <c r="F2468"/>
  <c r="H2468" s="1"/>
  <c r="D2470"/>
  <c r="F2472"/>
  <c r="H2472" s="1"/>
  <c r="D2284"/>
  <c r="D2259"/>
  <c r="F2260"/>
  <c r="H2260" s="1"/>
  <c r="D2262"/>
  <c r="F2264"/>
  <c r="H2264" s="1"/>
  <c r="D2266"/>
  <c r="F2268"/>
  <c r="H2268" s="1"/>
  <c r="D2270"/>
  <c r="F2272"/>
  <c r="H2272" s="1"/>
  <c r="D2274"/>
  <c r="F2276"/>
  <c r="H2276" s="1"/>
  <c r="D2278"/>
  <c r="F2280"/>
  <c r="H2280" s="1"/>
  <c r="D2282"/>
  <c r="D2261"/>
  <c r="F2259"/>
  <c r="H2259" s="1"/>
  <c r="D2265"/>
  <c r="F2263"/>
  <c r="H2263" s="1"/>
  <c r="D2269"/>
  <c r="F2267"/>
  <c r="H2267" s="1"/>
  <c r="D2273"/>
  <c r="F2271"/>
  <c r="H2271" s="1"/>
  <c r="D2277"/>
  <c r="F2275"/>
  <c r="H2275" s="1"/>
  <c r="D2281"/>
  <c r="F2279"/>
  <c r="H2279" s="1"/>
  <c r="F2283"/>
  <c r="H2283" s="1"/>
  <c r="D2263"/>
  <c r="F2261"/>
  <c r="H2261" s="1"/>
  <c r="D2267"/>
  <c r="F2265"/>
  <c r="H2265" s="1"/>
  <c r="D2271"/>
  <c r="F2269"/>
  <c r="H2269" s="1"/>
  <c r="D2275"/>
  <c r="F2273"/>
  <c r="H2273" s="1"/>
  <c r="D2279"/>
  <c r="F2277"/>
  <c r="H2277" s="1"/>
  <c r="D2283"/>
  <c r="F2281"/>
  <c r="H2281" s="1"/>
  <c r="F2262"/>
  <c r="H2262" s="1"/>
  <c r="D2264"/>
  <c r="F2266"/>
  <c r="H2266" s="1"/>
  <c r="D2268"/>
  <c r="F2270"/>
  <c r="H2270" s="1"/>
  <c r="D2272"/>
  <c r="F2274"/>
  <c r="H2274" s="1"/>
  <c r="D2276"/>
  <c r="F2278"/>
  <c r="H2278" s="1"/>
  <c r="D2280"/>
  <c r="F2282"/>
  <c r="H2282" s="1"/>
  <c r="D2260"/>
  <c r="AO23"/>
  <c r="AO21"/>
  <c r="AO22"/>
  <c r="D2086"/>
  <c r="D2088"/>
  <c r="D2092"/>
  <c r="D2096"/>
  <c r="D2100"/>
  <c r="D2102"/>
  <c r="D2104"/>
  <c r="D2106"/>
  <c r="D2108"/>
  <c r="D2110"/>
  <c r="D2112"/>
  <c r="D2114"/>
  <c r="D2116"/>
  <c r="D2118"/>
  <c r="D2120"/>
  <c r="D2122"/>
  <c r="D2124"/>
  <c r="D2126"/>
  <c r="D2128"/>
  <c r="D2130"/>
  <c r="D2132"/>
  <c r="D2134"/>
  <c r="D2136"/>
  <c r="D2138"/>
  <c r="D2140"/>
  <c r="D2142"/>
  <c r="D2144"/>
  <c r="D2146"/>
  <c r="D2148"/>
  <c r="D2150"/>
  <c r="D2152"/>
  <c r="D2154"/>
  <c r="D2156"/>
  <c r="D2158"/>
  <c r="D2160"/>
  <c r="D2162"/>
  <c r="D2164"/>
  <c r="D2166"/>
  <c r="D2168"/>
  <c r="D2172"/>
  <c r="D2176"/>
  <c r="D2180"/>
  <c r="D2184"/>
  <c r="D2188"/>
  <c r="D2192"/>
  <c r="D2196"/>
  <c r="D2200"/>
  <c r="D2204"/>
  <c r="D2208"/>
  <c r="D2212"/>
  <c r="D2216"/>
  <c r="D2220"/>
  <c r="D2224"/>
  <c r="D2225"/>
  <c r="F2224"/>
  <c r="H2224" s="1"/>
  <c r="D2229"/>
  <c r="F2227"/>
  <c r="H2227" s="1"/>
  <c r="D2232"/>
  <c r="D2233"/>
  <c r="F2231"/>
  <c r="H2231" s="1"/>
  <c r="D2236"/>
  <c r="D2237"/>
  <c r="F2235"/>
  <c r="H2235" s="1"/>
  <c r="D2240"/>
  <c r="D2241"/>
  <c r="F2239"/>
  <c r="H2239" s="1"/>
  <c r="D2244"/>
  <c r="D2245"/>
  <c r="F2243"/>
  <c r="H2243" s="1"/>
  <c r="D2248"/>
  <c r="D2249"/>
  <c r="F2247"/>
  <c r="H2247" s="1"/>
  <c r="D2252"/>
  <c r="D2253"/>
  <c r="F2251"/>
  <c r="H2251" s="1"/>
  <c r="D2256"/>
  <c r="D2257"/>
  <c r="F2255"/>
  <c r="H2255" s="1"/>
  <c r="F2228"/>
  <c r="H2228" s="1"/>
  <c r="D2230"/>
  <c r="D2258"/>
  <c r="F2256"/>
  <c r="H2256" s="1"/>
  <c r="F2226"/>
  <c r="H2226" s="1"/>
  <c r="D2228"/>
  <c r="F2258"/>
  <c r="H2258" s="1"/>
  <c r="D2226"/>
  <c r="D2227"/>
  <c r="F2225"/>
  <c r="H2225" s="1"/>
  <c r="D2231"/>
  <c r="F2229"/>
  <c r="H2229" s="1"/>
  <c r="D2234"/>
  <c r="D2235"/>
  <c r="F2233"/>
  <c r="H2233" s="1"/>
  <c r="D2238"/>
  <c r="D2239"/>
  <c r="F2237"/>
  <c r="H2237" s="1"/>
  <c r="D2242"/>
  <c r="D2243"/>
  <c r="F2241"/>
  <c r="H2241" s="1"/>
  <c r="D2246"/>
  <c r="D2247"/>
  <c r="F2245"/>
  <c r="H2245" s="1"/>
  <c r="D2250"/>
  <c r="D2251"/>
  <c r="F2249"/>
  <c r="H2249" s="1"/>
  <c r="D2254"/>
  <c r="D2255"/>
  <c r="F2253"/>
  <c r="H2253" s="1"/>
  <c r="F2257"/>
  <c r="H2257" s="1"/>
  <c r="F2006"/>
  <c r="H2006" s="1"/>
  <c r="D2008"/>
  <c r="F2002"/>
  <c r="H2002" s="1"/>
  <c r="D2004"/>
  <c r="F2001"/>
  <c r="H2001" s="1"/>
  <c r="D2003"/>
  <c r="F1997"/>
  <c r="D1999"/>
  <c r="F1993"/>
  <c r="H1993" s="1"/>
  <c r="D1995"/>
  <c r="F1989"/>
  <c r="H1989" s="1"/>
  <c r="D1991"/>
  <c r="F1985"/>
  <c r="H1985" s="1"/>
  <c r="D1987"/>
  <c r="F1981"/>
  <c r="H1981" s="1"/>
  <c r="D1983"/>
  <c r="F1998"/>
  <c r="H1998" s="1"/>
  <c r="D2000"/>
  <c r="F1994"/>
  <c r="H1994" s="1"/>
  <c r="D1996"/>
  <c r="F1986"/>
  <c r="H1986" s="1"/>
  <c r="D1988"/>
  <c r="F1988"/>
  <c r="H1988" s="1"/>
  <c r="D1990"/>
  <c r="F1979"/>
  <c r="H1979" s="1"/>
  <c r="D1981"/>
  <c r="F1975"/>
  <c r="H1975" s="1"/>
  <c r="D1977"/>
  <c r="F1971"/>
  <c r="H1971" s="1"/>
  <c r="D1973"/>
  <c r="F1984"/>
  <c r="H1984" s="1"/>
  <c r="D1986"/>
  <c r="F1978"/>
  <c r="H1978" s="1"/>
  <c r="D1980"/>
  <c r="F1974"/>
  <c r="H1974" s="1"/>
  <c r="D1976"/>
  <c r="F1970"/>
  <c r="H1970" s="1"/>
  <c r="D1972"/>
  <c r="F1967"/>
  <c r="H1967" s="1"/>
  <c r="D1969"/>
  <c r="F1963"/>
  <c r="H1963" s="1"/>
  <c r="D1965"/>
  <c r="F1968"/>
  <c r="H1968" s="1"/>
  <c r="D1970"/>
  <c r="F2083"/>
  <c r="H2083" s="1"/>
  <c r="D2085"/>
  <c r="F2079"/>
  <c r="H2079" s="1"/>
  <c r="D2081"/>
  <c r="F2075"/>
  <c r="H2075" s="1"/>
  <c r="D2077"/>
  <c r="F2071"/>
  <c r="H2071" s="1"/>
  <c r="D2073"/>
  <c r="F2067"/>
  <c r="H2067" s="1"/>
  <c r="D2069"/>
  <c r="F2063"/>
  <c r="H2063" s="1"/>
  <c r="D2065"/>
  <c r="F2059"/>
  <c r="H2059" s="1"/>
  <c r="D2061"/>
  <c r="F2055"/>
  <c r="H2055" s="1"/>
  <c r="D2057"/>
  <c r="F2051"/>
  <c r="H2051" s="1"/>
  <c r="D2053"/>
  <c r="F2047"/>
  <c r="H2047" s="1"/>
  <c r="D2049"/>
  <c r="F2043"/>
  <c r="H2043" s="1"/>
  <c r="D2045"/>
  <c r="F2039"/>
  <c r="H2039" s="1"/>
  <c r="D2041"/>
  <c r="F2035"/>
  <c r="H2035" s="1"/>
  <c r="D2037"/>
  <c r="F2031"/>
  <c r="H2031" s="1"/>
  <c r="D2033"/>
  <c r="F2027"/>
  <c r="D2029"/>
  <c r="F2023"/>
  <c r="H2023" s="1"/>
  <c r="D2025"/>
  <c r="F2019"/>
  <c r="H2019" s="1"/>
  <c r="D2021"/>
  <c r="F2015"/>
  <c r="H2015" s="1"/>
  <c r="D2017"/>
  <c r="F2011"/>
  <c r="H2011" s="1"/>
  <c r="D2013"/>
  <c r="F2077"/>
  <c r="H2077" s="1"/>
  <c r="D2079"/>
  <c r="F2061"/>
  <c r="H2061" s="1"/>
  <c r="D2063"/>
  <c r="F2045"/>
  <c r="H2045" s="1"/>
  <c r="D2047"/>
  <c r="F2029"/>
  <c r="H2029" s="1"/>
  <c r="D2031"/>
  <c r="F2013"/>
  <c r="H2013" s="1"/>
  <c r="D2015"/>
  <c r="F2065"/>
  <c r="H2065" s="1"/>
  <c r="D2067"/>
  <c r="F2033"/>
  <c r="D2035"/>
  <c r="F18"/>
  <c r="H18" s="1"/>
  <c r="E18" s="1"/>
  <c r="D20"/>
  <c r="F22"/>
  <c r="H22" s="1"/>
  <c r="D24"/>
  <c r="F26"/>
  <c r="H26" s="1"/>
  <c r="D28"/>
  <c r="F30"/>
  <c r="H30" s="1"/>
  <c r="D32"/>
  <c r="F34"/>
  <c r="H34" s="1"/>
  <c r="D36"/>
  <c r="F38"/>
  <c r="H38" s="1"/>
  <c r="D40"/>
  <c r="F42"/>
  <c r="H42" s="1"/>
  <c r="D44"/>
  <c r="F46"/>
  <c r="H46" s="1"/>
  <c r="D48"/>
  <c r="F50"/>
  <c r="H50" s="1"/>
  <c r="D52"/>
  <c r="F54"/>
  <c r="H54" s="1"/>
  <c r="D56"/>
  <c r="F58"/>
  <c r="H58" s="1"/>
  <c r="D60"/>
  <c r="F62"/>
  <c r="H62" s="1"/>
  <c r="D64"/>
  <c r="F66"/>
  <c r="H66" s="1"/>
  <c r="D68"/>
  <c r="F70"/>
  <c r="H70" s="1"/>
  <c r="D72"/>
  <c r="F74"/>
  <c r="H74" s="1"/>
  <c r="D76"/>
  <c r="F78"/>
  <c r="H78" s="1"/>
  <c r="D80"/>
  <c r="F82"/>
  <c r="H82" s="1"/>
  <c r="D84"/>
  <c r="F86"/>
  <c r="H86" s="1"/>
  <c r="D88"/>
  <c r="F90"/>
  <c r="H90" s="1"/>
  <c r="D92"/>
  <c r="F94"/>
  <c r="H94" s="1"/>
  <c r="D96"/>
  <c r="F98"/>
  <c r="H98" s="1"/>
  <c r="D100"/>
  <c r="F102"/>
  <c r="H102" s="1"/>
  <c r="D104"/>
  <c r="F106"/>
  <c r="H106" s="1"/>
  <c r="D108"/>
  <c r="F110"/>
  <c r="H110" s="1"/>
  <c r="D112"/>
  <c r="F114"/>
  <c r="H114" s="1"/>
  <c r="D116"/>
  <c r="F118"/>
  <c r="H118" s="1"/>
  <c r="D120"/>
  <c r="F122"/>
  <c r="H122" s="1"/>
  <c r="D124"/>
  <c r="F126"/>
  <c r="H126" s="1"/>
  <c r="D128"/>
  <c r="F130"/>
  <c r="H130" s="1"/>
  <c r="D132"/>
  <c r="F134"/>
  <c r="H134" s="1"/>
  <c r="D136"/>
  <c r="F138"/>
  <c r="H138" s="1"/>
  <c r="D140"/>
  <c r="F142"/>
  <c r="H142" s="1"/>
  <c r="D144"/>
  <c r="F146"/>
  <c r="H146" s="1"/>
  <c r="D148"/>
  <c r="F150"/>
  <c r="H150" s="1"/>
  <c r="D152"/>
  <c r="F154"/>
  <c r="H154" s="1"/>
  <c r="D156"/>
  <c r="F158"/>
  <c r="H158" s="1"/>
  <c r="D160"/>
  <c r="F162"/>
  <c r="H162" s="1"/>
  <c r="D164"/>
  <c r="F166"/>
  <c r="H166" s="1"/>
  <c r="D168"/>
  <c r="F170"/>
  <c r="D172"/>
  <c r="F174"/>
  <c r="H174" s="1"/>
  <c r="D176"/>
  <c r="F178"/>
  <c r="H178" s="1"/>
  <c r="D180"/>
  <c r="F182"/>
  <c r="H182" s="1"/>
  <c r="D184"/>
  <c r="F186"/>
  <c r="H186" s="1"/>
  <c r="D188"/>
  <c r="F190"/>
  <c r="H190" s="1"/>
  <c r="D192"/>
  <c r="F194"/>
  <c r="H194" s="1"/>
  <c r="D196"/>
  <c r="F198"/>
  <c r="H198" s="1"/>
  <c r="D200"/>
  <c r="F202"/>
  <c r="H202" s="1"/>
  <c r="D204"/>
  <c r="F206"/>
  <c r="H206" s="1"/>
  <c r="D208"/>
  <c r="F210"/>
  <c r="H210" s="1"/>
  <c r="D212"/>
  <c r="F214"/>
  <c r="H214" s="1"/>
  <c r="D216"/>
  <c r="F218"/>
  <c r="H218" s="1"/>
  <c r="D220"/>
  <c r="F222"/>
  <c r="H222" s="1"/>
  <c r="D224"/>
  <c r="F226"/>
  <c r="H226" s="1"/>
  <c r="D228"/>
  <c r="F230"/>
  <c r="H230" s="1"/>
  <c r="D232"/>
  <c r="F234"/>
  <c r="H234" s="1"/>
  <c r="D236"/>
  <c r="F238"/>
  <c r="H238" s="1"/>
  <c r="D240"/>
  <c r="F242"/>
  <c r="H242" s="1"/>
  <c r="D244"/>
  <c r="F246"/>
  <c r="H246" s="1"/>
  <c r="D248"/>
  <c r="F250"/>
  <c r="H250" s="1"/>
  <c r="D252"/>
  <c r="F254"/>
  <c r="H254" s="1"/>
  <c r="D256"/>
  <c r="F258"/>
  <c r="H258" s="1"/>
  <c r="D260"/>
  <c r="F262"/>
  <c r="H262" s="1"/>
  <c r="D264"/>
  <c r="F266"/>
  <c r="H266" s="1"/>
  <c r="D268"/>
  <c r="F270"/>
  <c r="H270" s="1"/>
  <c r="D272"/>
  <c r="F274"/>
  <c r="H274" s="1"/>
  <c r="D276"/>
  <c r="F278"/>
  <c r="H278" s="1"/>
  <c r="D280"/>
  <c r="F282"/>
  <c r="H282" s="1"/>
  <c r="D284"/>
  <c r="F286"/>
  <c r="H286" s="1"/>
  <c r="D288"/>
  <c r="F290"/>
  <c r="H290" s="1"/>
  <c r="D292"/>
  <c r="F294"/>
  <c r="H294" s="1"/>
  <c r="D296"/>
  <c r="F298"/>
  <c r="H298" s="1"/>
  <c r="D300"/>
  <c r="F302"/>
  <c r="H302" s="1"/>
  <c r="D304"/>
  <c r="F306"/>
  <c r="H306" s="1"/>
  <c r="D308"/>
  <c r="F310"/>
  <c r="H310" s="1"/>
  <c r="D312"/>
  <c r="F314"/>
  <c r="H314" s="1"/>
  <c r="D316"/>
  <c r="F318"/>
  <c r="H318" s="1"/>
  <c r="D320"/>
  <c r="F322"/>
  <c r="H322" s="1"/>
  <c r="D324"/>
  <c r="F326"/>
  <c r="H326" s="1"/>
  <c r="D328"/>
  <c r="F330"/>
  <c r="H330" s="1"/>
  <c r="D332"/>
  <c r="F334"/>
  <c r="H334" s="1"/>
  <c r="D336"/>
  <c r="F338"/>
  <c r="H338" s="1"/>
  <c r="D340"/>
  <c r="F342"/>
  <c r="H342" s="1"/>
  <c r="D344"/>
  <c r="F346"/>
  <c r="H346" s="1"/>
  <c r="D348"/>
  <c r="F350"/>
  <c r="H350" s="1"/>
  <c r="D352"/>
  <c r="F354"/>
  <c r="H354" s="1"/>
  <c r="D356"/>
  <c r="F358"/>
  <c r="H358" s="1"/>
  <c r="D360"/>
  <c r="F362"/>
  <c r="H362" s="1"/>
  <c r="D364"/>
  <c r="F366"/>
  <c r="H366" s="1"/>
  <c r="D368"/>
  <c r="F370"/>
  <c r="H370" s="1"/>
  <c r="D372"/>
  <c r="F374"/>
  <c r="H374" s="1"/>
  <c r="D376"/>
  <c r="F378"/>
  <c r="H378" s="1"/>
  <c r="D380"/>
  <c r="F382"/>
  <c r="H382" s="1"/>
  <c r="D384"/>
  <c r="F386"/>
  <c r="H386" s="1"/>
  <c r="D388"/>
  <c r="F390"/>
  <c r="H390" s="1"/>
  <c r="D392"/>
  <c r="F394"/>
  <c r="H394" s="1"/>
  <c r="D396"/>
  <c r="F398"/>
  <c r="H398" s="1"/>
  <c r="D400"/>
  <c r="F402"/>
  <c r="H402" s="1"/>
  <c r="D404"/>
  <c r="F406"/>
  <c r="H406" s="1"/>
  <c r="D408"/>
  <c r="F410"/>
  <c r="H410" s="1"/>
  <c r="D412"/>
  <c r="F2007"/>
  <c r="H2007" s="1"/>
  <c r="D2009"/>
  <c r="F2004"/>
  <c r="H2004" s="1"/>
  <c r="D2006"/>
  <c r="F2005"/>
  <c r="H2005" s="1"/>
  <c r="D2007"/>
  <c r="F1999"/>
  <c r="H1999" s="1"/>
  <c r="D2001"/>
  <c r="F1995"/>
  <c r="H1995" s="1"/>
  <c r="D1997"/>
  <c r="F1991"/>
  <c r="H1991" s="1"/>
  <c r="D1993"/>
  <c r="F1987"/>
  <c r="H1987" s="1"/>
  <c r="D1989"/>
  <c r="F1983"/>
  <c r="H1983" s="1"/>
  <c r="D1985"/>
  <c r="F2003"/>
  <c r="H2003" s="1"/>
  <c r="D2005"/>
  <c r="F2000"/>
  <c r="H2000" s="1"/>
  <c r="D2002"/>
  <c r="F1990"/>
  <c r="H1990" s="1"/>
  <c r="D1992"/>
  <c r="F1996"/>
  <c r="H1996" s="1"/>
  <c r="D1998"/>
  <c r="F1982"/>
  <c r="H1982" s="1"/>
  <c r="D1984"/>
  <c r="F1977"/>
  <c r="H1977" s="1"/>
  <c r="D1979"/>
  <c r="F1973"/>
  <c r="H1973" s="1"/>
  <c r="D1975"/>
  <c r="F1992"/>
  <c r="H1992" s="1"/>
  <c r="D1994"/>
  <c r="F1980"/>
  <c r="H1980" s="1"/>
  <c r="D1982"/>
  <c r="F1976"/>
  <c r="H1976" s="1"/>
  <c r="D1978"/>
  <c r="F1972"/>
  <c r="H1972" s="1"/>
  <c r="D1974"/>
  <c r="F1969"/>
  <c r="H1969" s="1"/>
  <c r="D1971"/>
  <c r="F1965"/>
  <c r="H1965" s="1"/>
  <c r="D1967"/>
  <c r="F1961"/>
  <c r="D1963"/>
  <c r="F2069"/>
  <c r="H2069" s="1"/>
  <c r="D2071"/>
  <c r="F2081"/>
  <c r="J2081" s="1"/>
  <c r="D2083"/>
  <c r="F2017"/>
  <c r="H2017" s="1"/>
  <c r="D2019"/>
  <c r="F20"/>
  <c r="H20" s="1"/>
  <c r="D22"/>
  <c r="F24"/>
  <c r="H24" s="1"/>
  <c r="D26"/>
  <c r="F28"/>
  <c r="H28" s="1"/>
  <c r="D30"/>
  <c r="F32"/>
  <c r="H32" s="1"/>
  <c r="D34"/>
  <c r="F36"/>
  <c r="H36" s="1"/>
  <c r="D38"/>
  <c r="F40"/>
  <c r="H40" s="1"/>
  <c r="D42"/>
  <c r="F44"/>
  <c r="H44" s="1"/>
  <c r="D46"/>
  <c r="F48"/>
  <c r="H48" s="1"/>
  <c r="D50"/>
  <c r="F52"/>
  <c r="H52" s="1"/>
  <c r="D54"/>
  <c r="F56"/>
  <c r="H56" s="1"/>
  <c r="D58"/>
  <c r="F60"/>
  <c r="H60" s="1"/>
  <c r="D62"/>
  <c r="F64"/>
  <c r="H64" s="1"/>
  <c r="D66"/>
  <c r="F68"/>
  <c r="H68" s="1"/>
  <c r="D70"/>
  <c r="F72"/>
  <c r="H72" s="1"/>
  <c r="D74"/>
  <c r="F76"/>
  <c r="H76" s="1"/>
  <c r="D78"/>
  <c r="F80"/>
  <c r="H80" s="1"/>
  <c r="D82"/>
  <c r="F84"/>
  <c r="H84" s="1"/>
  <c r="D86"/>
  <c r="F88"/>
  <c r="H88" s="1"/>
  <c r="D90"/>
  <c r="F92"/>
  <c r="H92" s="1"/>
  <c r="D94"/>
  <c r="F96"/>
  <c r="H96" s="1"/>
  <c r="D98"/>
  <c r="F100"/>
  <c r="H100" s="1"/>
  <c r="D102"/>
  <c r="F104"/>
  <c r="H104" s="1"/>
  <c r="D106"/>
  <c r="F108"/>
  <c r="H108" s="1"/>
  <c r="D110"/>
  <c r="F112"/>
  <c r="H112" s="1"/>
  <c r="D114"/>
  <c r="F116"/>
  <c r="H116" s="1"/>
  <c r="D118"/>
  <c r="F120"/>
  <c r="H120" s="1"/>
  <c r="D122"/>
  <c r="F124"/>
  <c r="H124" s="1"/>
  <c r="D126"/>
  <c r="F128"/>
  <c r="H128" s="1"/>
  <c r="D130"/>
  <c r="F132"/>
  <c r="H132" s="1"/>
  <c r="D134"/>
  <c r="F136"/>
  <c r="H136" s="1"/>
  <c r="D138"/>
  <c r="F140"/>
  <c r="D142"/>
  <c r="F144"/>
  <c r="H144" s="1"/>
  <c r="D146"/>
  <c r="F148"/>
  <c r="H148" s="1"/>
  <c r="D150"/>
  <c r="F152"/>
  <c r="H152" s="1"/>
  <c r="D154"/>
  <c r="F156"/>
  <c r="H156" s="1"/>
  <c r="D158"/>
  <c r="F160"/>
  <c r="H160" s="1"/>
  <c r="D162"/>
  <c r="F164"/>
  <c r="H164" s="1"/>
  <c r="D166"/>
  <c r="F168"/>
  <c r="H168" s="1"/>
  <c r="D170"/>
  <c r="F172"/>
  <c r="H172" s="1"/>
  <c r="D174"/>
  <c r="F176"/>
  <c r="H176" s="1"/>
  <c r="D178"/>
  <c r="F180"/>
  <c r="H180" s="1"/>
  <c r="D182"/>
  <c r="F184"/>
  <c r="H184" s="1"/>
  <c r="D186"/>
  <c r="F188"/>
  <c r="H188" s="1"/>
  <c r="D190"/>
  <c r="F192"/>
  <c r="H192" s="1"/>
  <c r="D194"/>
  <c r="F196"/>
  <c r="H196" s="1"/>
  <c r="D198"/>
  <c r="F200"/>
  <c r="H200" s="1"/>
  <c r="D202"/>
  <c r="F204"/>
  <c r="H204" s="1"/>
  <c r="D206"/>
  <c r="F208"/>
  <c r="H208" s="1"/>
  <c r="D210"/>
  <c r="F212"/>
  <c r="H212" s="1"/>
  <c r="D214"/>
  <c r="F216"/>
  <c r="H216" s="1"/>
  <c r="D218"/>
  <c r="F220"/>
  <c r="H220" s="1"/>
  <c r="D222"/>
  <c r="F224"/>
  <c r="H224" s="1"/>
  <c r="D226"/>
  <c r="F228"/>
  <c r="H228" s="1"/>
  <c r="D230"/>
  <c r="F232"/>
  <c r="H232" s="1"/>
  <c r="D234"/>
  <c r="F236"/>
  <c r="H236" s="1"/>
  <c r="D238"/>
  <c r="F240"/>
  <c r="H240" s="1"/>
  <c r="D242"/>
  <c r="F244"/>
  <c r="H244" s="1"/>
  <c r="D246"/>
  <c r="F248"/>
  <c r="H248" s="1"/>
  <c r="D250"/>
  <c r="F252"/>
  <c r="H252" s="1"/>
  <c r="D254"/>
  <c r="F256"/>
  <c r="H256" s="1"/>
  <c r="D258"/>
  <c r="F260"/>
  <c r="H260" s="1"/>
  <c r="D262"/>
  <c r="F264"/>
  <c r="H264" s="1"/>
  <c r="D266"/>
  <c r="F268"/>
  <c r="H268" s="1"/>
  <c r="D270"/>
  <c r="F272"/>
  <c r="H272" s="1"/>
  <c r="D274"/>
  <c r="F276"/>
  <c r="H276" s="1"/>
  <c r="D278"/>
  <c r="F280"/>
  <c r="H280" s="1"/>
  <c r="D282"/>
  <c r="F284"/>
  <c r="H284" s="1"/>
  <c r="D286"/>
  <c r="F288"/>
  <c r="H288" s="1"/>
  <c r="D290"/>
  <c r="F292"/>
  <c r="D294"/>
  <c r="F296"/>
  <c r="H296" s="1"/>
  <c r="D298"/>
  <c r="F300"/>
  <c r="H300" s="1"/>
  <c r="D302"/>
  <c r="F304"/>
  <c r="H304" s="1"/>
  <c r="D306"/>
  <c r="F308"/>
  <c r="H308" s="1"/>
  <c r="D310"/>
  <c r="F312"/>
  <c r="H312" s="1"/>
  <c r="D314"/>
  <c r="F316"/>
  <c r="H316" s="1"/>
  <c r="D318"/>
  <c r="F320"/>
  <c r="H320" s="1"/>
  <c r="D322"/>
  <c r="F324"/>
  <c r="H324" s="1"/>
  <c r="D326"/>
  <c r="D2080"/>
  <c r="D2072"/>
  <c r="D2064"/>
  <c r="D2056"/>
  <c r="D2048"/>
  <c r="D2040"/>
  <c r="D2032"/>
  <c r="D2024"/>
  <c r="D2016"/>
  <c r="D2082"/>
  <c r="D2078"/>
  <c r="D2074"/>
  <c r="D2070"/>
  <c r="D2066"/>
  <c r="D2062"/>
  <c r="D2058"/>
  <c r="D2054"/>
  <c r="D2050"/>
  <c r="D2046"/>
  <c r="D2042"/>
  <c r="D2038"/>
  <c r="D2034"/>
  <c r="D2030"/>
  <c r="D2026"/>
  <c r="D2022"/>
  <c r="D2018"/>
  <c r="D2014"/>
  <c r="D2084"/>
  <c r="D2076"/>
  <c r="D2068"/>
  <c r="D2060"/>
  <c r="D2052"/>
  <c r="D2044"/>
  <c r="D2036"/>
  <c r="D2028"/>
  <c r="D2020"/>
  <c r="D2012"/>
  <c r="D2055"/>
  <c r="D2039"/>
  <c r="D2023"/>
  <c r="D2051"/>
  <c r="F414"/>
  <c r="H414" s="1"/>
  <c r="D416"/>
  <c r="F328"/>
  <c r="H328" s="1"/>
  <c r="D330"/>
  <c r="F418"/>
  <c r="H418" s="1"/>
  <c r="D420"/>
  <c r="F422"/>
  <c r="H422" s="1"/>
  <c r="D424"/>
  <c r="F426"/>
  <c r="H426" s="1"/>
  <c r="D428"/>
  <c r="F430"/>
  <c r="H430" s="1"/>
  <c r="D432"/>
  <c r="F434"/>
  <c r="H434" s="1"/>
  <c r="D436"/>
  <c r="F442"/>
  <c r="H442" s="1"/>
  <c r="D444"/>
  <c r="F450"/>
  <c r="H450" s="1"/>
  <c r="D452"/>
  <c r="F458"/>
  <c r="H458" s="1"/>
  <c r="D460"/>
  <c r="F466"/>
  <c r="H466" s="1"/>
  <c r="D468"/>
  <c r="F474"/>
  <c r="H474" s="1"/>
  <c r="D476"/>
  <c r="F482"/>
  <c r="H482" s="1"/>
  <c r="D484"/>
  <c r="F490"/>
  <c r="H490" s="1"/>
  <c r="D492"/>
  <c r="F498"/>
  <c r="H498" s="1"/>
  <c r="D500"/>
  <c r="F506"/>
  <c r="H506" s="1"/>
  <c r="D508"/>
  <c r="F514"/>
  <c r="H514" s="1"/>
  <c r="D516"/>
  <c r="F522"/>
  <c r="H522" s="1"/>
  <c r="D524"/>
  <c r="F530"/>
  <c r="H530" s="1"/>
  <c r="D532"/>
  <c r="F538"/>
  <c r="H538" s="1"/>
  <c r="D540"/>
  <c r="F546"/>
  <c r="H546" s="1"/>
  <c r="D548"/>
  <c r="F554"/>
  <c r="H554" s="1"/>
  <c r="D556"/>
  <c r="F562"/>
  <c r="H562" s="1"/>
  <c r="D564"/>
  <c r="F570"/>
  <c r="H570" s="1"/>
  <c r="D572"/>
  <c r="F578"/>
  <c r="H578" s="1"/>
  <c r="D580"/>
  <c r="F586"/>
  <c r="H586" s="1"/>
  <c r="D588"/>
  <c r="F594"/>
  <c r="H594" s="1"/>
  <c r="D596"/>
  <c r="F602"/>
  <c r="H602" s="1"/>
  <c r="D604"/>
  <c r="F610"/>
  <c r="H610" s="1"/>
  <c r="D612"/>
  <c r="F618"/>
  <c r="H618" s="1"/>
  <c r="D620"/>
  <c r="F626"/>
  <c r="H626" s="1"/>
  <c r="D628"/>
  <c r="F634"/>
  <c r="H634" s="1"/>
  <c r="D636"/>
  <c r="F642"/>
  <c r="H642" s="1"/>
  <c r="D644"/>
  <c r="F650"/>
  <c r="H650" s="1"/>
  <c r="D652"/>
  <c r="F658"/>
  <c r="D660"/>
  <c r="F666"/>
  <c r="H666" s="1"/>
  <c r="D668"/>
  <c r="F674"/>
  <c r="H674" s="1"/>
  <c r="D676"/>
  <c r="F682"/>
  <c r="H682" s="1"/>
  <c r="D684"/>
  <c r="F690"/>
  <c r="H690" s="1"/>
  <c r="D692"/>
  <c r="F698"/>
  <c r="H698" s="1"/>
  <c r="D700"/>
  <c r="F706"/>
  <c r="H706" s="1"/>
  <c r="D708"/>
  <c r="F714"/>
  <c r="H714" s="1"/>
  <c r="D716"/>
  <c r="F722"/>
  <c r="H722" s="1"/>
  <c r="D724"/>
  <c r="F730"/>
  <c r="H730" s="1"/>
  <c r="D732"/>
  <c r="F738"/>
  <c r="H738" s="1"/>
  <c r="D740"/>
  <c r="F746"/>
  <c r="H746" s="1"/>
  <c r="D748"/>
  <c r="F754"/>
  <c r="H754" s="1"/>
  <c r="D756"/>
  <c r="F762"/>
  <c r="H762" s="1"/>
  <c r="D764"/>
  <c r="F770"/>
  <c r="H770" s="1"/>
  <c r="D772"/>
  <c r="F778"/>
  <c r="H778" s="1"/>
  <c r="D780"/>
  <c r="F786"/>
  <c r="H786" s="1"/>
  <c r="D788"/>
  <c r="F794"/>
  <c r="H794" s="1"/>
  <c r="D796"/>
  <c r="F802"/>
  <c r="H802" s="1"/>
  <c r="D804"/>
  <c r="F810"/>
  <c r="H810" s="1"/>
  <c r="D812"/>
  <c r="F818"/>
  <c r="H818" s="1"/>
  <c r="D820"/>
  <c r="F826"/>
  <c r="H826" s="1"/>
  <c r="D828"/>
  <c r="F834"/>
  <c r="H834" s="1"/>
  <c r="D836"/>
  <c r="F842"/>
  <c r="H842" s="1"/>
  <c r="D844"/>
  <c r="F850"/>
  <c r="H850" s="1"/>
  <c r="D852"/>
  <c r="F858"/>
  <c r="H858" s="1"/>
  <c r="D860"/>
  <c r="F866"/>
  <c r="H866" s="1"/>
  <c r="D868"/>
  <c r="F874"/>
  <c r="H874" s="1"/>
  <c r="D876"/>
  <c r="F882"/>
  <c r="H882" s="1"/>
  <c r="D884"/>
  <c r="F890"/>
  <c r="H890" s="1"/>
  <c r="D892"/>
  <c r="F898"/>
  <c r="H898" s="1"/>
  <c r="D900"/>
  <c r="F906"/>
  <c r="H906" s="1"/>
  <c r="D908"/>
  <c r="F914"/>
  <c r="H914" s="1"/>
  <c r="D916"/>
  <c r="F922"/>
  <c r="H922" s="1"/>
  <c r="D924"/>
  <c r="F930"/>
  <c r="H930" s="1"/>
  <c r="D932"/>
  <c r="F938"/>
  <c r="H938" s="1"/>
  <c r="D940"/>
  <c r="F946"/>
  <c r="H946" s="1"/>
  <c r="D948"/>
  <c r="F954"/>
  <c r="H954" s="1"/>
  <c r="D956"/>
  <c r="F962"/>
  <c r="H962" s="1"/>
  <c r="D964"/>
  <c r="F970"/>
  <c r="H970" s="1"/>
  <c r="D972"/>
  <c r="F978"/>
  <c r="H978" s="1"/>
  <c r="D980"/>
  <c r="F986"/>
  <c r="H986" s="1"/>
  <c r="D988"/>
  <c r="F994"/>
  <c r="H994" s="1"/>
  <c r="D996"/>
  <c r="F1002"/>
  <c r="H1002" s="1"/>
  <c r="D1004"/>
  <c r="F1010"/>
  <c r="H1010" s="1"/>
  <c r="D1012"/>
  <c r="F1018"/>
  <c r="H1018" s="1"/>
  <c r="D1020"/>
  <c r="F1026"/>
  <c r="H1026" s="1"/>
  <c r="D1028"/>
  <c r="F1034"/>
  <c r="H1034" s="1"/>
  <c r="D1036"/>
  <c r="F1042"/>
  <c r="H1042" s="1"/>
  <c r="D1044"/>
  <c r="F1050"/>
  <c r="H1050" s="1"/>
  <c r="D1052"/>
  <c r="F1058"/>
  <c r="H1058" s="1"/>
  <c r="D1060"/>
  <c r="F1066"/>
  <c r="H1066" s="1"/>
  <c r="D1068"/>
  <c r="F1074"/>
  <c r="H1074" s="1"/>
  <c r="D1076"/>
  <c r="F1082"/>
  <c r="H1082" s="1"/>
  <c r="D1084"/>
  <c r="F1090"/>
  <c r="H1090" s="1"/>
  <c r="D1092"/>
  <c r="F1098"/>
  <c r="H1098" s="1"/>
  <c r="D1100"/>
  <c r="F1106"/>
  <c r="H1106" s="1"/>
  <c r="D1108"/>
  <c r="F1114"/>
  <c r="H1114" s="1"/>
  <c r="D1116"/>
  <c r="F1122"/>
  <c r="H1122" s="1"/>
  <c r="D1124"/>
  <c r="F1130"/>
  <c r="H1130" s="1"/>
  <c r="D1132"/>
  <c r="F1138"/>
  <c r="H1138" s="1"/>
  <c r="D1140"/>
  <c r="F1146"/>
  <c r="H1146" s="1"/>
  <c r="D1148"/>
  <c r="F1154"/>
  <c r="H1154" s="1"/>
  <c r="D1156"/>
  <c r="F1162"/>
  <c r="H1162" s="1"/>
  <c r="D1164"/>
  <c r="F1170"/>
  <c r="H1170" s="1"/>
  <c r="D1172"/>
  <c r="F1178"/>
  <c r="H1178" s="1"/>
  <c r="D1180"/>
  <c r="F1186"/>
  <c r="H1186" s="1"/>
  <c r="D1188"/>
  <c r="F1194"/>
  <c r="H1194" s="1"/>
  <c r="D1196"/>
  <c r="F1203"/>
  <c r="H1203" s="1"/>
  <c r="D1205"/>
  <c r="F1219"/>
  <c r="H1219" s="1"/>
  <c r="D1221"/>
  <c r="F1235"/>
  <c r="H1235" s="1"/>
  <c r="D1237"/>
  <c r="F1251"/>
  <c r="H1251" s="1"/>
  <c r="D1253"/>
  <c r="F1267"/>
  <c r="H1267" s="1"/>
  <c r="D1269"/>
  <c r="F1283"/>
  <c r="H1283" s="1"/>
  <c r="D1285"/>
  <c r="F1299"/>
  <c r="H1299" s="1"/>
  <c r="D1301"/>
  <c r="F1315"/>
  <c r="H1315" s="1"/>
  <c r="D1317"/>
  <c r="F1331"/>
  <c r="H1331" s="1"/>
  <c r="D1333"/>
  <c r="F1347"/>
  <c r="H1347" s="1"/>
  <c r="D1349"/>
  <c r="F1363"/>
  <c r="H1363" s="1"/>
  <c r="D1365"/>
  <c r="F1379"/>
  <c r="H1379" s="1"/>
  <c r="D1381"/>
  <c r="F1395"/>
  <c r="H1395" s="1"/>
  <c r="D1397"/>
  <c r="F1411"/>
  <c r="H1411" s="1"/>
  <c r="D1413"/>
  <c r="F1427"/>
  <c r="H1427" s="1"/>
  <c r="D1429"/>
  <c r="F1443"/>
  <c r="H1443" s="1"/>
  <c r="D1445"/>
  <c r="F1460"/>
  <c r="H1460" s="1"/>
  <c r="D1462"/>
  <c r="F1492"/>
  <c r="H1492" s="1"/>
  <c r="D1494"/>
  <c r="F1524"/>
  <c r="H1524" s="1"/>
  <c r="D1526"/>
  <c r="F1556"/>
  <c r="H1556" s="1"/>
  <c r="D1558"/>
  <c r="F1588"/>
  <c r="H1588" s="1"/>
  <c r="D1590"/>
  <c r="F1620"/>
  <c r="H1620" s="1"/>
  <c r="D1622"/>
  <c r="F1652"/>
  <c r="H1652" s="1"/>
  <c r="D1654"/>
  <c r="F1684"/>
  <c r="H1684" s="1"/>
  <c r="D1686"/>
  <c r="F1716"/>
  <c r="H1716" s="1"/>
  <c r="D1718"/>
  <c r="F1748"/>
  <c r="H1748" s="1"/>
  <c r="D1750"/>
  <c r="F1780"/>
  <c r="H1780" s="1"/>
  <c r="D1782"/>
  <c r="F1812"/>
  <c r="H1812" s="1"/>
  <c r="D1814"/>
  <c r="F1844"/>
  <c r="H1844" s="1"/>
  <c r="D1846"/>
  <c r="F1876"/>
  <c r="H1876" s="1"/>
  <c r="D1878"/>
  <c r="F1908"/>
  <c r="H1908" s="1"/>
  <c r="D1910"/>
  <c r="F1940"/>
  <c r="H1940" s="1"/>
  <c r="D1942"/>
  <c r="F435"/>
  <c r="H435" s="1"/>
  <c r="D437"/>
  <c r="F439"/>
  <c r="H439" s="1"/>
  <c r="D441"/>
  <c r="F443"/>
  <c r="H443" s="1"/>
  <c r="D445"/>
  <c r="F447"/>
  <c r="H447" s="1"/>
  <c r="D449"/>
  <c r="F451"/>
  <c r="H451" s="1"/>
  <c r="D453"/>
  <c r="F455"/>
  <c r="H455" s="1"/>
  <c r="D457"/>
  <c r="F459"/>
  <c r="H459" s="1"/>
  <c r="D461"/>
  <c r="F463"/>
  <c r="H463" s="1"/>
  <c r="D465"/>
  <c r="F467"/>
  <c r="H467" s="1"/>
  <c r="D469"/>
  <c r="F471"/>
  <c r="H471" s="1"/>
  <c r="D473"/>
  <c r="F475"/>
  <c r="H475" s="1"/>
  <c r="D477"/>
  <c r="F479"/>
  <c r="H479" s="1"/>
  <c r="D481"/>
  <c r="F483"/>
  <c r="H483" s="1"/>
  <c r="D485"/>
  <c r="F487"/>
  <c r="H487" s="1"/>
  <c r="D489"/>
  <c r="F491"/>
  <c r="H491" s="1"/>
  <c r="D493"/>
  <c r="F495"/>
  <c r="H495" s="1"/>
  <c r="D497"/>
  <c r="F499"/>
  <c r="H499" s="1"/>
  <c r="D501"/>
  <c r="F503"/>
  <c r="H503" s="1"/>
  <c r="D505"/>
  <c r="F507"/>
  <c r="H507" s="1"/>
  <c r="D509"/>
  <c r="F511"/>
  <c r="H511" s="1"/>
  <c r="D513"/>
  <c r="F515"/>
  <c r="H515" s="1"/>
  <c r="D517"/>
  <c r="F519"/>
  <c r="H519" s="1"/>
  <c r="D521"/>
  <c r="F523"/>
  <c r="H523" s="1"/>
  <c r="D525"/>
  <c r="F527"/>
  <c r="H527" s="1"/>
  <c r="D529"/>
  <c r="F531"/>
  <c r="H531" s="1"/>
  <c r="D533"/>
  <c r="F535"/>
  <c r="H535" s="1"/>
  <c r="D537"/>
  <c r="F539"/>
  <c r="H539" s="1"/>
  <c r="D541"/>
  <c r="F543"/>
  <c r="H543" s="1"/>
  <c r="D545"/>
  <c r="F547"/>
  <c r="H547" s="1"/>
  <c r="D549"/>
  <c r="F551"/>
  <c r="H551" s="1"/>
  <c r="D553"/>
  <c r="F555"/>
  <c r="H555" s="1"/>
  <c r="D557"/>
  <c r="F559"/>
  <c r="H559" s="1"/>
  <c r="D561"/>
  <c r="F563"/>
  <c r="H563" s="1"/>
  <c r="D565"/>
  <c r="F567"/>
  <c r="H567" s="1"/>
  <c r="D569"/>
  <c r="F571"/>
  <c r="H571" s="1"/>
  <c r="D573"/>
  <c r="F575"/>
  <c r="H575" s="1"/>
  <c r="D577"/>
  <c r="F579"/>
  <c r="H579" s="1"/>
  <c r="D581"/>
  <c r="F583"/>
  <c r="H583" s="1"/>
  <c r="D585"/>
  <c r="F587"/>
  <c r="H587" s="1"/>
  <c r="D589"/>
  <c r="F591"/>
  <c r="H591" s="1"/>
  <c r="D593"/>
  <c r="F595"/>
  <c r="H595" s="1"/>
  <c r="D597"/>
  <c r="F599"/>
  <c r="H599" s="1"/>
  <c r="D601"/>
  <c r="F603"/>
  <c r="H603" s="1"/>
  <c r="D605"/>
  <c r="F607"/>
  <c r="H607" s="1"/>
  <c r="D609"/>
  <c r="F611"/>
  <c r="H611" s="1"/>
  <c r="D613"/>
  <c r="F615"/>
  <c r="H615" s="1"/>
  <c r="D617"/>
  <c r="F619"/>
  <c r="H619" s="1"/>
  <c r="D621"/>
  <c r="F623"/>
  <c r="H623" s="1"/>
  <c r="D625"/>
  <c r="F627"/>
  <c r="H627" s="1"/>
  <c r="D629"/>
  <c r="F631"/>
  <c r="H631" s="1"/>
  <c r="D633"/>
  <c r="F635"/>
  <c r="H635" s="1"/>
  <c r="D637"/>
  <c r="F639"/>
  <c r="H639" s="1"/>
  <c r="D641"/>
  <c r="F643"/>
  <c r="H643" s="1"/>
  <c r="D645"/>
  <c r="F647"/>
  <c r="H647" s="1"/>
  <c r="D649"/>
  <c r="F651"/>
  <c r="H651" s="1"/>
  <c r="D653"/>
  <c r="F655"/>
  <c r="H655" s="1"/>
  <c r="D657"/>
  <c r="F659"/>
  <c r="H659" s="1"/>
  <c r="D661"/>
  <c r="F663"/>
  <c r="H663" s="1"/>
  <c r="D665"/>
  <c r="F667"/>
  <c r="H667" s="1"/>
  <c r="D669"/>
  <c r="F671"/>
  <c r="H671" s="1"/>
  <c r="D673"/>
  <c r="F675"/>
  <c r="H675" s="1"/>
  <c r="D677"/>
  <c r="F679"/>
  <c r="H679" s="1"/>
  <c r="D681"/>
  <c r="F683"/>
  <c r="H683" s="1"/>
  <c r="D685"/>
  <c r="F687"/>
  <c r="H687" s="1"/>
  <c r="D689"/>
  <c r="F691"/>
  <c r="H691" s="1"/>
  <c r="D693"/>
  <c r="F695"/>
  <c r="H695" s="1"/>
  <c r="D697"/>
  <c r="F699"/>
  <c r="H699" s="1"/>
  <c r="D701"/>
  <c r="F703"/>
  <c r="D705"/>
  <c r="F707"/>
  <c r="H707" s="1"/>
  <c r="D709"/>
  <c r="F711"/>
  <c r="H711" s="1"/>
  <c r="D713"/>
  <c r="F715"/>
  <c r="H715" s="1"/>
  <c r="D717"/>
  <c r="F719"/>
  <c r="H719" s="1"/>
  <c r="D721"/>
  <c r="F723"/>
  <c r="H723" s="1"/>
  <c r="D725"/>
  <c r="F727"/>
  <c r="H727" s="1"/>
  <c r="D729"/>
  <c r="F731"/>
  <c r="H731" s="1"/>
  <c r="D733"/>
  <c r="F735"/>
  <c r="H735" s="1"/>
  <c r="D737"/>
  <c r="F739"/>
  <c r="H739" s="1"/>
  <c r="D741"/>
  <c r="F743"/>
  <c r="H743" s="1"/>
  <c r="D745"/>
  <c r="F747"/>
  <c r="H747" s="1"/>
  <c r="D749"/>
  <c r="F751"/>
  <c r="H751" s="1"/>
  <c r="D753"/>
  <c r="F755"/>
  <c r="H755" s="1"/>
  <c r="D757"/>
  <c r="F759"/>
  <c r="H759" s="1"/>
  <c r="D761"/>
  <c r="F763"/>
  <c r="H763" s="1"/>
  <c r="D765"/>
  <c r="F767"/>
  <c r="H767" s="1"/>
  <c r="D769"/>
  <c r="F771"/>
  <c r="H771" s="1"/>
  <c r="D773"/>
  <c r="F775"/>
  <c r="H775" s="1"/>
  <c r="D777"/>
  <c r="F779"/>
  <c r="H779" s="1"/>
  <c r="D781"/>
  <c r="F783"/>
  <c r="H783" s="1"/>
  <c r="D785"/>
  <c r="F787"/>
  <c r="H787" s="1"/>
  <c r="D789"/>
  <c r="F791"/>
  <c r="H791" s="1"/>
  <c r="D793"/>
  <c r="F795"/>
  <c r="H795" s="1"/>
  <c r="D797"/>
  <c r="F799"/>
  <c r="H799" s="1"/>
  <c r="D801"/>
  <c r="F803"/>
  <c r="H803" s="1"/>
  <c r="D805"/>
  <c r="F807"/>
  <c r="H807" s="1"/>
  <c r="D809"/>
  <c r="F811"/>
  <c r="H811" s="1"/>
  <c r="D813"/>
  <c r="F815"/>
  <c r="H815" s="1"/>
  <c r="D817"/>
  <c r="F819"/>
  <c r="H819" s="1"/>
  <c r="D821"/>
  <c r="F823"/>
  <c r="H823" s="1"/>
  <c r="D825"/>
  <c r="F827"/>
  <c r="H827" s="1"/>
  <c r="D829"/>
  <c r="F831"/>
  <c r="H831" s="1"/>
  <c r="D833"/>
  <c r="F835"/>
  <c r="H835" s="1"/>
  <c r="D837"/>
  <c r="F839"/>
  <c r="H839" s="1"/>
  <c r="D841"/>
  <c r="F843"/>
  <c r="H843" s="1"/>
  <c r="D845"/>
  <c r="F847"/>
  <c r="H847" s="1"/>
  <c r="D849"/>
  <c r="F851"/>
  <c r="H851" s="1"/>
  <c r="D853"/>
  <c r="F855"/>
  <c r="H855" s="1"/>
  <c r="D857"/>
  <c r="F859"/>
  <c r="H859" s="1"/>
  <c r="D861"/>
  <c r="F863"/>
  <c r="H863" s="1"/>
  <c r="D865"/>
  <c r="F867"/>
  <c r="H867" s="1"/>
  <c r="D869"/>
  <c r="F871"/>
  <c r="H871" s="1"/>
  <c r="D873"/>
  <c r="F875"/>
  <c r="H875" s="1"/>
  <c r="D877"/>
  <c r="F879"/>
  <c r="H879" s="1"/>
  <c r="D881"/>
  <c r="F883"/>
  <c r="H883" s="1"/>
  <c r="D885"/>
  <c r="F887"/>
  <c r="H887" s="1"/>
  <c r="D889"/>
  <c r="F891"/>
  <c r="H891" s="1"/>
  <c r="D893"/>
  <c r="F895"/>
  <c r="H895" s="1"/>
  <c r="D897"/>
  <c r="F899"/>
  <c r="H899" s="1"/>
  <c r="D901"/>
  <c r="F903"/>
  <c r="H903" s="1"/>
  <c r="D905"/>
  <c r="F907"/>
  <c r="H907" s="1"/>
  <c r="D909"/>
  <c r="F911"/>
  <c r="H911" s="1"/>
  <c r="D913"/>
  <c r="F915"/>
  <c r="H915" s="1"/>
  <c r="D917"/>
  <c r="F919"/>
  <c r="H919" s="1"/>
  <c r="D921"/>
  <c r="F923"/>
  <c r="H923" s="1"/>
  <c r="D925"/>
  <c r="F927"/>
  <c r="H927" s="1"/>
  <c r="D929"/>
  <c r="F931"/>
  <c r="H931" s="1"/>
  <c r="D933"/>
  <c r="F935"/>
  <c r="H935" s="1"/>
  <c r="D937"/>
  <c r="F939"/>
  <c r="H939" s="1"/>
  <c r="D941"/>
  <c r="F943"/>
  <c r="H943" s="1"/>
  <c r="D945"/>
  <c r="F947"/>
  <c r="H947" s="1"/>
  <c r="D949"/>
  <c r="F951"/>
  <c r="H951" s="1"/>
  <c r="D953"/>
  <c r="F955"/>
  <c r="H955" s="1"/>
  <c r="D957"/>
  <c r="F959"/>
  <c r="H959" s="1"/>
  <c r="D961"/>
  <c r="F963"/>
  <c r="H963" s="1"/>
  <c r="D965"/>
  <c r="F967"/>
  <c r="H967" s="1"/>
  <c r="D969"/>
  <c r="F971"/>
  <c r="H971" s="1"/>
  <c r="D973"/>
  <c r="F975"/>
  <c r="H975" s="1"/>
  <c r="D977"/>
  <c r="F979"/>
  <c r="H979" s="1"/>
  <c r="D981"/>
  <c r="F983"/>
  <c r="H983" s="1"/>
  <c r="D985"/>
  <c r="F987"/>
  <c r="H987" s="1"/>
  <c r="D989"/>
  <c r="F991"/>
  <c r="H991" s="1"/>
  <c r="D993"/>
  <c r="F995"/>
  <c r="H995" s="1"/>
  <c r="D997"/>
  <c r="F999"/>
  <c r="H999" s="1"/>
  <c r="D1001"/>
  <c r="F1003"/>
  <c r="H1003" s="1"/>
  <c r="D1005"/>
  <c r="F1007"/>
  <c r="H1007" s="1"/>
  <c r="D1009"/>
  <c r="F1011"/>
  <c r="H1011" s="1"/>
  <c r="D1013"/>
  <c r="F1015"/>
  <c r="H1015" s="1"/>
  <c r="D1017"/>
  <c r="F1019"/>
  <c r="H1019" s="1"/>
  <c r="D1021"/>
  <c r="F1023"/>
  <c r="D1025"/>
  <c r="F1027"/>
  <c r="H1027" s="1"/>
  <c r="D1029"/>
  <c r="F1031"/>
  <c r="H1031" s="1"/>
  <c r="D1033"/>
  <c r="F1035"/>
  <c r="H1035" s="1"/>
  <c r="D1037"/>
  <c r="F1039"/>
  <c r="H1039" s="1"/>
  <c r="D1041"/>
  <c r="F1043"/>
  <c r="H1043" s="1"/>
  <c r="D1045"/>
  <c r="F1047"/>
  <c r="H1047" s="1"/>
  <c r="D1049"/>
  <c r="F1051"/>
  <c r="H1051" s="1"/>
  <c r="D1053"/>
  <c r="F1055"/>
  <c r="H1055" s="1"/>
  <c r="D1057"/>
  <c r="F1059"/>
  <c r="H1059" s="1"/>
  <c r="D1061"/>
  <c r="F1063"/>
  <c r="H1063" s="1"/>
  <c r="D1065"/>
  <c r="F1067"/>
  <c r="H1067" s="1"/>
  <c r="D1069"/>
  <c r="F1071"/>
  <c r="H1071" s="1"/>
  <c r="D1073"/>
  <c r="F1075"/>
  <c r="H1075" s="1"/>
  <c r="D1077"/>
  <c r="F1079"/>
  <c r="H1079" s="1"/>
  <c r="D1081"/>
  <c r="F1083"/>
  <c r="H1083" s="1"/>
  <c r="D1085"/>
  <c r="F1087"/>
  <c r="H1087" s="1"/>
  <c r="D1089"/>
  <c r="F1091"/>
  <c r="H1091" s="1"/>
  <c r="D1093"/>
  <c r="F1095"/>
  <c r="H1095" s="1"/>
  <c r="D1097"/>
  <c r="F1099"/>
  <c r="H1099" s="1"/>
  <c r="D1101"/>
  <c r="F1103"/>
  <c r="H1103" s="1"/>
  <c r="D1105"/>
  <c r="F1107"/>
  <c r="H1107" s="1"/>
  <c r="D1109"/>
  <c r="F1111"/>
  <c r="H1111" s="1"/>
  <c r="D1113"/>
  <c r="F1115"/>
  <c r="H1115" s="1"/>
  <c r="D1117"/>
  <c r="F1119"/>
  <c r="H1119" s="1"/>
  <c r="D1121"/>
  <c r="F1123"/>
  <c r="H1123" s="1"/>
  <c r="D1125"/>
  <c r="F1127"/>
  <c r="H1127" s="1"/>
  <c r="D1129"/>
  <c r="F1131"/>
  <c r="H1131" s="1"/>
  <c r="D1133"/>
  <c r="F1135"/>
  <c r="H1135" s="1"/>
  <c r="D1137"/>
  <c r="F1139"/>
  <c r="H1139" s="1"/>
  <c r="D1141"/>
  <c r="F1143"/>
  <c r="H1143" s="1"/>
  <c r="D1145"/>
  <c r="F1147"/>
  <c r="H1147" s="1"/>
  <c r="D1149"/>
  <c r="F1151"/>
  <c r="H1151" s="1"/>
  <c r="D1153"/>
  <c r="F1155"/>
  <c r="H1155" s="1"/>
  <c r="D1157"/>
  <c r="F1159"/>
  <c r="H1159" s="1"/>
  <c r="D1161"/>
  <c r="F1163"/>
  <c r="H1163" s="1"/>
  <c r="D1165"/>
  <c r="F1167"/>
  <c r="H1167" s="1"/>
  <c r="D1169"/>
  <c r="F1171"/>
  <c r="H1171" s="1"/>
  <c r="D1173"/>
  <c r="F1175"/>
  <c r="H1175" s="1"/>
  <c r="D1177"/>
  <c r="F1179"/>
  <c r="H1179" s="1"/>
  <c r="D1181"/>
  <c r="F1183"/>
  <c r="H1183" s="1"/>
  <c r="D1185"/>
  <c r="F1187"/>
  <c r="H1187" s="1"/>
  <c r="D1189"/>
  <c r="F1191"/>
  <c r="H1191" s="1"/>
  <c r="D1193"/>
  <c r="F1195"/>
  <c r="H1195" s="1"/>
  <c r="D1197"/>
  <c r="F1199"/>
  <c r="H1199" s="1"/>
  <c r="D1201"/>
  <c r="F1205"/>
  <c r="H1205" s="1"/>
  <c r="D1207"/>
  <c r="F1213"/>
  <c r="H1213" s="1"/>
  <c r="D1215"/>
  <c r="F1221"/>
  <c r="H1221" s="1"/>
  <c r="D1223"/>
  <c r="F1229"/>
  <c r="H1229" s="1"/>
  <c r="D1231"/>
  <c r="F1237"/>
  <c r="H1237" s="1"/>
  <c r="D1239"/>
  <c r="F1245"/>
  <c r="H1245" s="1"/>
  <c r="D1247"/>
  <c r="F1253"/>
  <c r="H1253" s="1"/>
  <c r="D1255"/>
  <c r="F1261"/>
  <c r="H1261" s="1"/>
  <c r="D1263"/>
  <c r="F1269"/>
  <c r="H1269" s="1"/>
  <c r="D1271"/>
  <c r="F1277"/>
  <c r="H1277" s="1"/>
  <c r="D1279"/>
  <c r="F1285"/>
  <c r="H1285" s="1"/>
  <c r="D1287"/>
  <c r="F1293"/>
  <c r="H1293" s="1"/>
  <c r="D1295"/>
  <c r="F1301"/>
  <c r="H1301" s="1"/>
  <c r="D1303"/>
  <c r="F1309"/>
  <c r="H1309" s="1"/>
  <c r="D1311"/>
  <c r="F1317"/>
  <c r="H1317" s="1"/>
  <c r="D1319"/>
  <c r="F1325"/>
  <c r="H1325" s="1"/>
  <c r="D1327"/>
  <c r="F1333"/>
  <c r="H1333" s="1"/>
  <c r="D1335"/>
  <c r="F1341"/>
  <c r="H1341" s="1"/>
  <c r="D1343"/>
  <c r="F1349"/>
  <c r="H1349" s="1"/>
  <c r="D1351"/>
  <c r="F1357"/>
  <c r="H1357" s="1"/>
  <c r="D1359"/>
  <c r="F1365"/>
  <c r="H1365" s="1"/>
  <c r="D1367"/>
  <c r="F1373"/>
  <c r="H1373" s="1"/>
  <c r="D1375"/>
  <c r="F1381"/>
  <c r="H1381" s="1"/>
  <c r="D1383"/>
  <c r="F1389"/>
  <c r="H1389" s="1"/>
  <c r="D1391"/>
  <c r="F1397"/>
  <c r="H1397" s="1"/>
  <c r="D1399"/>
  <c r="F1405"/>
  <c r="H1405" s="1"/>
  <c r="D1407"/>
  <c r="F1413"/>
  <c r="H1413" s="1"/>
  <c r="D1415"/>
  <c r="F1421"/>
  <c r="H1421" s="1"/>
  <c r="D1423"/>
  <c r="F1429"/>
  <c r="H1429" s="1"/>
  <c r="D1431"/>
  <c r="F1437"/>
  <c r="H1437" s="1"/>
  <c r="D1439"/>
  <c r="F1445"/>
  <c r="H1445" s="1"/>
  <c r="D1447"/>
  <c r="F1453"/>
  <c r="H1453" s="1"/>
  <c r="D1455"/>
  <c r="F1464"/>
  <c r="H1464" s="1"/>
  <c r="D1466"/>
  <c r="F1480"/>
  <c r="H1480" s="1"/>
  <c r="D1482"/>
  <c r="F1496"/>
  <c r="H1496" s="1"/>
  <c r="D1498"/>
  <c r="F1512"/>
  <c r="H1512" s="1"/>
  <c r="D1514"/>
  <c r="F1528"/>
  <c r="H1528" s="1"/>
  <c r="D1530"/>
  <c r="F1544"/>
  <c r="H1544" s="1"/>
  <c r="D1546"/>
  <c r="F1560"/>
  <c r="H1560" s="1"/>
  <c r="D1562"/>
  <c r="F1576"/>
  <c r="H1576" s="1"/>
  <c r="D1578"/>
  <c r="F1592"/>
  <c r="H1592" s="1"/>
  <c r="D1594"/>
  <c r="F1608"/>
  <c r="H1608" s="1"/>
  <c r="D1610"/>
  <c r="F1624"/>
  <c r="H1624" s="1"/>
  <c r="D1626"/>
  <c r="F1640"/>
  <c r="H1640" s="1"/>
  <c r="D1642"/>
  <c r="F1656"/>
  <c r="H1656" s="1"/>
  <c r="D1658"/>
  <c r="F1672"/>
  <c r="H1672" s="1"/>
  <c r="D1674"/>
  <c r="F1688"/>
  <c r="H1688" s="1"/>
  <c r="D1690"/>
  <c r="F1704"/>
  <c r="H1704" s="1"/>
  <c r="D1706"/>
  <c r="F1720"/>
  <c r="H1720" s="1"/>
  <c r="D1722"/>
  <c r="F1736"/>
  <c r="H1736" s="1"/>
  <c r="D1738"/>
  <c r="F1752"/>
  <c r="H1752" s="1"/>
  <c r="D1754"/>
  <c r="F1768"/>
  <c r="H1768" s="1"/>
  <c r="D1770"/>
  <c r="F1784"/>
  <c r="H1784" s="1"/>
  <c r="D1786"/>
  <c r="F1800"/>
  <c r="H1800" s="1"/>
  <c r="D1802"/>
  <c r="F1816"/>
  <c r="H1816" s="1"/>
  <c r="D1818"/>
  <c r="F1832"/>
  <c r="H1832" s="1"/>
  <c r="D1834"/>
  <c r="F1848"/>
  <c r="H1848" s="1"/>
  <c r="D1850"/>
  <c r="F1864"/>
  <c r="H1864" s="1"/>
  <c r="D1866"/>
  <c r="F1880"/>
  <c r="H1880" s="1"/>
  <c r="D1882"/>
  <c r="F1896"/>
  <c r="H1896" s="1"/>
  <c r="D1898"/>
  <c r="F1912"/>
  <c r="H1912" s="1"/>
  <c r="D1914"/>
  <c r="F1928"/>
  <c r="H1928" s="1"/>
  <c r="D1930"/>
  <c r="F1944"/>
  <c r="H1944" s="1"/>
  <c r="D1946"/>
  <c r="F1960"/>
  <c r="H1960" s="1"/>
  <c r="D1962"/>
  <c r="F1202"/>
  <c r="H1202" s="1"/>
  <c r="D1204"/>
  <c r="F1206"/>
  <c r="H1206" s="1"/>
  <c r="D1208"/>
  <c r="F1210"/>
  <c r="H1210" s="1"/>
  <c r="D1212"/>
  <c r="F1214"/>
  <c r="H1214" s="1"/>
  <c r="D1216"/>
  <c r="F1218"/>
  <c r="H1218" s="1"/>
  <c r="D1220"/>
  <c r="F1222"/>
  <c r="H1222" s="1"/>
  <c r="D1224"/>
  <c r="F1226"/>
  <c r="H1226" s="1"/>
  <c r="D1228"/>
  <c r="F1230"/>
  <c r="H1230" s="1"/>
  <c r="D1232"/>
  <c r="F1234"/>
  <c r="H1234" s="1"/>
  <c r="D1236"/>
  <c r="F1238"/>
  <c r="H1238" s="1"/>
  <c r="D1240"/>
  <c r="F1242"/>
  <c r="H1242" s="1"/>
  <c r="D1244"/>
  <c r="F1246"/>
  <c r="H1246" s="1"/>
  <c r="D1248"/>
  <c r="F1250"/>
  <c r="H1250" s="1"/>
  <c r="D1252"/>
  <c r="F1254"/>
  <c r="H1254" s="1"/>
  <c r="D1256"/>
  <c r="F1258"/>
  <c r="H1258" s="1"/>
  <c r="D1260"/>
  <c r="F1262"/>
  <c r="H1262" s="1"/>
  <c r="D1264"/>
  <c r="F1266"/>
  <c r="D1268"/>
  <c r="F1270"/>
  <c r="H1270" s="1"/>
  <c r="D1272"/>
  <c r="F1274"/>
  <c r="H1274" s="1"/>
  <c r="D1276"/>
  <c r="F1278"/>
  <c r="H1278" s="1"/>
  <c r="D1280"/>
  <c r="F1282"/>
  <c r="H1282" s="1"/>
  <c r="D1284"/>
  <c r="F1286"/>
  <c r="H1286" s="1"/>
  <c r="D1288"/>
  <c r="F1290"/>
  <c r="H1290" s="1"/>
  <c r="D1292"/>
  <c r="F1294"/>
  <c r="H1294" s="1"/>
  <c r="D1296"/>
  <c r="F1298"/>
  <c r="H1298" s="1"/>
  <c r="D1300"/>
  <c r="F1302"/>
  <c r="H1302" s="1"/>
  <c r="D1304"/>
  <c r="F1306"/>
  <c r="H1306" s="1"/>
  <c r="D1308"/>
  <c r="F1310"/>
  <c r="H1310" s="1"/>
  <c r="D1312"/>
  <c r="F1314"/>
  <c r="H1314" s="1"/>
  <c r="D1316"/>
  <c r="F1318"/>
  <c r="H1318" s="1"/>
  <c r="D1320"/>
  <c r="F1322"/>
  <c r="H1322" s="1"/>
  <c r="D1324"/>
  <c r="F1326"/>
  <c r="H1326" s="1"/>
  <c r="D1328"/>
  <c r="F1330"/>
  <c r="H1330" s="1"/>
  <c r="D1332"/>
  <c r="F1334"/>
  <c r="H1334" s="1"/>
  <c r="D1336"/>
  <c r="F1338"/>
  <c r="H1338" s="1"/>
  <c r="D1340"/>
  <c r="F1342"/>
  <c r="H1342" s="1"/>
  <c r="D1344"/>
  <c r="F1346"/>
  <c r="H1346" s="1"/>
  <c r="D1348"/>
  <c r="F1350"/>
  <c r="H1350" s="1"/>
  <c r="D1352"/>
  <c r="F1354"/>
  <c r="H1354" s="1"/>
  <c r="D1356"/>
  <c r="F1358"/>
  <c r="H1358" s="1"/>
  <c r="D1360"/>
  <c r="F1362"/>
  <c r="H1362" s="1"/>
  <c r="D1364"/>
  <c r="F1366"/>
  <c r="H1366" s="1"/>
  <c r="D1368"/>
  <c r="F1370"/>
  <c r="H1370" s="1"/>
  <c r="D1372"/>
  <c r="F1374"/>
  <c r="H1374" s="1"/>
  <c r="D1376"/>
  <c r="F1378"/>
  <c r="H1378" s="1"/>
  <c r="D1380"/>
  <c r="F1382"/>
  <c r="H1382" s="1"/>
  <c r="D1384"/>
  <c r="F1386"/>
  <c r="H1386" s="1"/>
  <c r="D1388"/>
  <c r="F1390"/>
  <c r="H1390" s="1"/>
  <c r="D1392"/>
  <c r="F1394"/>
  <c r="H1394" s="1"/>
  <c r="D1396"/>
  <c r="F1398"/>
  <c r="H1398" s="1"/>
  <c r="D1400"/>
  <c r="F1402"/>
  <c r="H1402" s="1"/>
  <c r="D1404"/>
  <c r="F1406"/>
  <c r="H1406" s="1"/>
  <c r="D1408"/>
  <c r="F1410"/>
  <c r="H1410" s="1"/>
  <c r="D1412"/>
  <c r="F1414"/>
  <c r="H1414" s="1"/>
  <c r="D1416"/>
  <c r="F1418"/>
  <c r="H1418" s="1"/>
  <c r="D1420"/>
  <c r="F1422"/>
  <c r="H1422" s="1"/>
  <c r="D1424"/>
  <c r="F1426"/>
  <c r="H1426" s="1"/>
  <c r="D1428"/>
  <c r="F1430"/>
  <c r="H1430" s="1"/>
  <c r="D1432"/>
  <c r="F1434"/>
  <c r="H1434" s="1"/>
  <c r="D1436"/>
  <c r="F1438"/>
  <c r="H1438" s="1"/>
  <c r="D1440"/>
  <c r="F1442"/>
  <c r="H1442" s="1"/>
  <c r="D1444"/>
  <c r="F1446"/>
  <c r="H1446" s="1"/>
  <c r="D1448"/>
  <c r="F1450"/>
  <c r="H1450" s="1"/>
  <c r="D1452"/>
  <c r="F1454"/>
  <c r="H1454" s="1"/>
  <c r="D1456"/>
  <c r="F1458"/>
  <c r="H1458" s="1"/>
  <c r="D1460"/>
  <c r="F1466"/>
  <c r="H1466" s="1"/>
  <c r="D1468"/>
  <c r="F1474"/>
  <c r="H1474" s="1"/>
  <c r="D1476"/>
  <c r="F1482"/>
  <c r="H1482" s="1"/>
  <c r="D1484"/>
  <c r="F1490"/>
  <c r="H1490" s="1"/>
  <c r="D1492"/>
  <c r="F1498"/>
  <c r="H1498" s="1"/>
  <c r="D1500"/>
  <c r="F1506"/>
  <c r="H1506" s="1"/>
  <c r="D1508"/>
  <c r="F1514"/>
  <c r="H1514" s="1"/>
  <c r="D1516"/>
  <c r="F1522"/>
  <c r="H1522" s="1"/>
  <c r="D1524"/>
  <c r="F1530"/>
  <c r="H1530" s="1"/>
  <c r="D1532"/>
  <c r="F1538"/>
  <c r="H1538" s="1"/>
  <c r="D1540"/>
  <c r="F1546"/>
  <c r="H1546" s="1"/>
  <c r="D1548"/>
  <c r="F1554"/>
  <c r="H1554" s="1"/>
  <c r="D1556"/>
  <c r="F1562"/>
  <c r="H1562" s="1"/>
  <c r="D1564"/>
  <c r="F1570"/>
  <c r="H1570" s="1"/>
  <c r="D1572"/>
  <c r="F1578"/>
  <c r="H1578" s="1"/>
  <c r="D1580"/>
  <c r="F1586"/>
  <c r="H1586" s="1"/>
  <c r="D1588"/>
  <c r="F1594"/>
  <c r="H1594" s="1"/>
  <c r="D1596"/>
  <c r="F1602"/>
  <c r="H1602" s="1"/>
  <c r="D1604"/>
  <c r="F1610"/>
  <c r="H1610" s="1"/>
  <c r="D1612"/>
  <c r="F1618"/>
  <c r="H1618" s="1"/>
  <c r="D1620"/>
  <c r="F1626"/>
  <c r="H1626" s="1"/>
  <c r="D1628"/>
  <c r="F1634"/>
  <c r="H1634" s="1"/>
  <c r="D1636"/>
  <c r="F1642"/>
  <c r="H1642" s="1"/>
  <c r="D1644"/>
  <c r="F1650"/>
  <c r="H1650" s="1"/>
  <c r="D1652"/>
  <c r="F1658"/>
  <c r="H1658" s="1"/>
  <c r="D1660"/>
  <c r="F1666"/>
  <c r="H1666" s="1"/>
  <c r="D1668"/>
  <c r="F1674"/>
  <c r="H1674" s="1"/>
  <c r="D1676"/>
  <c r="F1682"/>
  <c r="H1682" s="1"/>
  <c r="D1684"/>
  <c r="F1690"/>
  <c r="H1690" s="1"/>
  <c r="D1692"/>
  <c r="F1698"/>
  <c r="H1698" s="1"/>
  <c r="D1700"/>
  <c r="F1706"/>
  <c r="H1706" s="1"/>
  <c r="D1708"/>
  <c r="F1714"/>
  <c r="H1714" s="1"/>
  <c r="D1716"/>
  <c r="F1722"/>
  <c r="H1722" s="1"/>
  <c r="D1724"/>
  <c r="F1730"/>
  <c r="H1730" s="1"/>
  <c r="D1732"/>
  <c r="F1738"/>
  <c r="H1738" s="1"/>
  <c r="D1740"/>
  <c r="F1746"/>
  <c r="H1746" s="1"/>
  <c r="D1748"/>
  <c r="F1754"/>
  <c r="H1754" s="1"/>
  <c r="D1756"/>
  <c r="F1762"/>
  <c r="H1762" s="1"/>
  <c r="D1764"/>
  <c r="F1770"/>
  <c r="H1770" s="1"/>
  <c r="D1772"/>
  <c r="F1778"/>
  <c r="H1778" s="1"/>
  <c r="D1780"/>
  <c r="F1786"/>
  <c r="H1786" s="1"/>
  <c r="D1788"/>
  <c r="F1794"/>
  <c r="H1794" s="1"/>
  <c r="D1796"/>
  <c r="F1802"/>
  <c r="H1802" s="1"/>
  <c r="D1804"/>
  <c r="F1810"/>
  <c r="H1810" s="1"/>
  <c r="D1812"/>
  <c r="F1818"/>
  <c r="H1818" s="1"/>
  <c r="D1820"/>
  <c r="F1826"/>
  <c r="H1826" s="1"/>
  <c r="D1828"/>
  <c r="F1834"/>
  <c r="H1834" s="1"/>
  <c r="D1836"/>
  <c r="F1842"/>
  <c r="H1842" s="1"/>
  <c r="D1844"/>
  <c r="F1850"/>
  <c r="H1850" s="1"/>
  <c r="D1852"/>
  <c r="F1858"/>
  <c r="H1858" s="1"/>
  <c r="D1860"/>
  <c r="F1866"/>
  <c r="H1866" s="1"/>
  <c r="D1868"/>
  <c r="F1874"/>
  <c r="H1874" s="1"/>
  <c r="D1876"/>
  <c r="F1882"/>
  <c r="H1882" s="1"/>
  <c r="D1884"/>
  <c r="F1890"/>
  <c r="H1890" s="1"/>
  <c r="D1892"/>
  <c r="F1898"/>
  <c r="H1898" s="1"/>
  <c r="D1900"/>
  <c r="F1906"/>
  <c r="H1906" s="1"/>
  <c r="D1908"/>
  <c r="F1914"/>
  <c r="H1914" s="1"/>
  <c r="D1916"/>
  <c r="F1922"/>
  <c r="H1922" s="1"/>
  <c r="D1924"/>
  <c r="F1930"/>
  <c r="H1930" s="1"/>
  <c r="D1932"/>
  <c r="F332"/>
  <c r="H332" s="1"/>
  <c r="D334"/>
  <c r="F336"/>
  <c r="H336" s="1"/>
  <c r="D338"/>
  <c r="F340"/>
  <c r="H340" s="1"/>
  <c r="D342"/>
  <c r="F344"/>
  <c r="H344" s="1"/>
  <c r="D346"/>
  <c r="F348"/>
  <c r="H348" s="1"/>
  <c r="D350"/>
  <c r="F352"/>
  <c r="H352" s="1"/>
  <c r="D354"/>
  <c r="F356"/>
  <c r="H356" s="1"/>
  <c r="D358"/>
  <c r="F360"/>
  <c r="H360" s="1"/>
  <c r="D362"/>
  <c r="F364"/>
  <c r="H364" s="1"/>
  <c r="D366"/>
  <c r="F368"/>
  <c r="H368" s="1"/>
  <c r="D370"/>
  <c r="F372"/>
  <c r="H372" s="1"/>
  <c r="D374"/>
  <c r="F376"/>
  <c r="H376" s="1"/>
  <c r="D378"/>
  <c r="F380"/>
  <c r="H380" s="1"/>
  <c r="D382"/>
  <c r="F384"/>
  <c r="H384" s="1"/>
  <c r="D386"/>
  <c r="F388"/>
  <c r="H388" s="1"/>
  <c r="D390"/>
  <c r="F392"/>
  <c r="H392" s="1"/>
  <c r="D394"/>
  <c r="F396"/>
  <c r="H396" s="1"/>
  <c r="D398"/>
  <c r="F400"/>
  <c r="H400" s="1"/>
  <c r="D402"/>
  <c r="F404"/>
  <c r="H404" s="1"/>
  <c r="D406"/>
  <c r="F408"/>
  <c r="H408" s="1"/>
  <c r="D410"/>
  <c r="F412"/>
  <c r="H412" s="1"/>
  <c r="D414"/>
  <c r="F416"/>
  <c r="H416" s="1"/>
  <c r="D418"/>
  <c r="F420"/>
  <c r="H420" s="1"/>
  <c r="D422"/>
  <c r="F424"/>
  <c r="H424" s="1"/>
  <c r="D426"/>
  <c r="F428"/>
  <c r="H428" s="1"/>
  <c r="D430"/>
  <c r="F432"/>
  <c r="H432" s="1"/>
  <c r="D434"/>
  <c r="F438"/>
  <c r="H438" s="1"/>
  <c r="D440"/>
  <c r="F446"/>
  <c r="H446" s="1"/>
  <c r="D448"/>
  <c r="F454"/>
  <c r="H454" s="1"/>
  <c r="D456"/>
  <c r="F462"/>
  <c r="H462" s="1"/>
  <c r="D464"/>
  <c r="F470"/>
  <c r="H470" s="1"/>
  <c r="D472"/>
  <c r="F478"/>
  <c r="H478" s="1"/>
  <c r="D480"/>
  <c r="F486"/>
  <c r="H486" s="1"/>
  <c r="D488"/>
  <c r="F494"/>
  <c r="H494" s="1"/>
  <c r="D496"/>
  <c r="F502"/>
  <c r="H502" s="1"/>
  <c r="D504"/>
  <c r="F510"/>
  <c r="H510" s="1"/>
  <c r="D512"/>
  <c r="F518"/>
  <c r="H518" s="1"/>
  <c r="D520"/>
  <c r="F526"/>
  <c r="H526" s="1"/>
  <c r="D528"/>
  <c r="F534"/>
  <c r="H534" s="1"/>
  <c r="D536"/>
  <c r="F542"/>
  <c r="H542" s="1"/>
  <c r="D544"/>
  <c r="F550"/>
  <c r="H550" s="1"/>
  <c r="D552"/>
  <c r="F558"/>
  <c r="H558" s="1"/>
  <c r="D560"/>
  <c r="F566"/>
  <c r="H566" s="1"/>
  <c r="D568"/>
  <c r="F574"/>
  <c r="H574" s="1"/>
  <c r="D576"/>
  <c r="F582"/>
  <c r="H582" s="1"/>
  <c r="D584"/>
  <c r="F590"/>
  <c r="H590" s="1"/>
  <c r="D592"/>
  <c r="F598"/>
  <c r="H598" s="1"/>
  <c r="D600"/>
  <c r="F606"/>
  <c r="H606" s="1"/>
  <c r="D608"/>
  <c r="F614"/>
  <c r="H614" s="1"/>
  <c r="D616"/>
  <c r="F622"/>
  <c r="H622" s="1"/>
  <c r="D624"/>
  <c r="F630"/>
  <c r="H630" s="1"/>
  <c r="D632"/>
  <c r="F638"/>
  <c r="H638" s="1"/>
  <c r="D640"/>
  <c r="F646"/>
  <c r="H646" s="1"/>
  <c r="D648"/>
  <c r="F654"/>
  <c r="H654" s="1"/>
  <c r="D656"/>
  <c r="F662"/>
  <c r="H662" s="1"/>
  <c r="D664"/>
  <c r="F670"/>
  <c r="H670" s="1"/>
  <c r="D672"/>
  <c r="F678"/>
  <c r="H678" s="1"/>
  <c r="D680"/>
  <c r="F686"/>
  <c r="H686" s="1"/>
  <c r="D688"/>
  <c r="F694"/>
  <c r="H694" s="1"/>
  <c r="D696"/>
  <c r="F702"/>
  <c r="H702" s="1"/>
  <c r="D704"/>
  <c r="F710"/>
  <c r="H710" s="1"/>
  <c r="D712"/>
  <c r="F718"/>
  <c r="H718" s="1"/>
  <c r="D720"/>
  <c r="F726"/>
  <c r="H726" s="1"/>
  <c r="D728"/>
  <c r="F734"/>
  <c r="H734" s="1"/>
  <c r="D736"/>
  <c r="F742"/>
  <c r="H742" s="1"/>
  <c r="D744"/>
  <c r="F750"/>
  <c r="H750" s="1"/>
  <c r="D752"/>
  <c r="F758"/>
  <c r="H758" s="1"/>
  <c r="D760"/>
  <c r="F766"/>
  <c r="H766" s="1"/>
  <c r="D768"/>
  <c r="F774"/>
  <c r="H774" s="1"/>
  <c r="D776"/>
  <c r="F782"/>
  <c r="H782" s="1"/>
  <c r="D784"/>
  <c r="F790"/>
  <c r="H790" s="1"/>
  <c r="D792"/>
  <c r="F798"/>
  <c r="H798" s="1"/>
  <c r="D800"/>
  <c r="F806"/>
  <c r="H806" s="1"/>
  <c r="D808"/>
  <c r="F814"/>
  <c r="H814" s="1"/>
  <c r="D816"/>
  <c r="F822"/>
  <c r="H822" s="1"/>
  <c r="D824"/>
  <c r="F830"/>
  <c r="H830" s="1"/>
  <c r="D832"/>
  <c r="F838"/>
  <c r="H838" s="1"/>
  <c r="D840"/>
  <c r="F846"/>
  <c r="H846" s="1"/>
  <c r="D848"/>
  <c r="F854"/>
  <c r="H854" s="1"/>
  <c r="D856"/>
  <c r="F862"/>
  <c r="H862" s="1"/>
  <c r="D864"/>
  <c r="F870"/>
  <c r="D872"/>
  <c r="F878"/>
  <c r="H878" s="1"/>
  <c r="D880"/>
  <c r="F886"/>
  <c r="H886" s="1"/>
  <c r="D888"/>
  <c r="F894"/>
  <c r="H894" s="1"/>
  <c r="D896"/>
  <c r="F902"/>
  <c r="H902" s="1"/>
  <c r="D904"/>
  <c r="F910"/>
  <c r="H910" s="1"/>
  <c r="D912"/>
  <c r="F918"/>
  <c r="H918" s="1"/>
  <c r="D920"/>
  <c r="F926"/>
  <c r="H926" s="1"/>
  <c r="D928"/>
  <c r="F934"/>
  <c r="H934" s="1"/>
  <c r="D936"/>
  <c r="F942"/>
  <c r="H942" s="1"/>
  <c r="D944"/>
  <c r="F950"/>
  <c r="H950" s="1"/>
  <c r="D952"/>
  <c r="F958"/>
  <c r="H958" s="1"/>
  <c r="D960"/>
  <c r="F966"/>
  <c r="H966" s="1"/>
  <c r="D968"/>
  <c r="F974"/>
  <c r="H974" s="1"/>
  <c r="D976"/>
  <c r="F982"/>
  <c r="H982" s="1"/>
  <c r="D984"/>
  <c r="F990"/>
  <c r="H990" s="1"/>
  <c r="D992"/>
  <c r="F998"/>
  <c r="H998" s="1"/>
  <c r="D1000"/>
  <c r="F1006"/>
  <c r="H1006" s="1"/>
  <c r="D1008"/>
  <c r="F1014"/>
  <c r="H1014" s="1"/>
  <c r="D1016"/>
  <c r="F1022"/>
  <c r="H1022" s="1"/>
  <c r="D1024"/>
  <c r="F1030"/>
  <c r="H1030" s="1"/>
  <c r="D1032"/>
  <c r="F1038"/>
  <c r="H1038" s="1"/>
  <c r="D1040"/>
  <c r="F1046"/>
  <c r="H1046" s="1"/>
  <c r="D1048"/>
  <c r="F1054"/>
  <c r="H1054" s="1"/>
  <c r="D1056"/>
  <c r="F1062"/>
  <c r="H1062" s="1"/>
  <c r="D1064"/>
  <c r="F1070"/>
  <c r="H1070" s="1"/>
  <c r="D1072"/>
  <c r="F1078"/>
  <c r="H1078" s="1"/>
  <c r="D1080"/>
  <c r="F1086"/>
  <c r="H1086" s="1"/>
  <c r="D1088"/>
  <c r="F1094"/>
  <c r="H1094" s="1"/>
  <c r="D1096"/>
  <c r="F1102"/>
  <c r="H1102" s="1"/>
  <c r="D1104"/>
  <c r="F1110"/>
  <c r="H1110" s="1"/>
  <c r="D1112"/>
  <c r="F1118"/>
  <c r="H1118" s="1"/>
  <c r="D1120"/>
  <c r="F1126"/>
  <c r="H1126" s="1"/>
  <c r="D1128"/>
  <c r="F1134"/>
  <c r="H1134" s="1"/>
  <c r="D1136"/>
  <c r="F1142"/>
  <c r="H1142" s="1"/>
  <c r="D1144"/>
  <c r="F1150"/>
  <c r="H1150" s="1"/>
  <c r="D1152"/>
  <c r="F1158"/>
  <c r="H1158" s="1"/>
  <c r="D1160"/>
  <c r="F1166"/>
  <c r="H1166" s="1"/>
  <c r="D1168"/>
  <c r="F1174"/>
  <c r="H1174" s="1"/>
  <c r="D1176"/>
  <c r="F1182"/>
  <c r="H1182" s="1"/>
  <c r="D1184"/>
  <c r="F1190"/>
  <c r="H1190" s="1"/>
  <c r="D1192"/>
  <c r="F1198"/>
  <c r="H1198" s="1"/>
  <c r="D1200"/>
  <c r="F1211"/>
  <c r="H1211" s="1"/>
  <c r="D1213"/>
  <c r="F1227"/>
  <c r="H1227" s="1"/>
  <c r="D1229"/>
  <c r="F1243"/>
  <c r="H1243" s="1"/>
  <c r="D1245"/>
  <c r="F1259"/>
  <c r="H1259" s="1"/>
  <c r="D1261"/>
  <c r="F1275"/>
  <c r="H1275" s="1"/>
  <c r="D1277"/>
  <c r="F1291"/>
  <c r="H1291" s="1"/>
  <c r="D1293"/>
  <c r="F1307"/>
  <c r="H1307" s="1"/>
  <c r="D1309"/>
  <c r="F1323"/>
  <c r="H1323" s="1"/>
  <c r="D1325"/>
  <c r="F1339"/>
  <c r="H1339" s="1"/>
  <c r="D1341"/>
  <c r="F1355"/>
  <c r="H1355" s="1"/>
  <c r="D1357"/>
  <c r="F1371"/>
  <c r="H1371" s="1"/>
  <c r="D1373"/>
  <c r="F1387"/>
  <c r="H1387" s="1"/>
  <c r="D1389"/>
  <c r="F1403"/>
  <c r="H1403" s="1"/>
  <c r="D1405"/>
  <c r="F1419"/>
  <c r="H1419" s="1"/>
  <c r="D1421"/>
  <c r="F1435"/>
  <c r="H1435" s="1"/>
  <c r="D1437"/>
  <c r="F1451"/>
  <c r="H1451" s="1"/>
  <c r="D1453"/>
  <c r="F1476"/>
  <c r="H1476" s="1"/>
  <c r="D1478"/>
  <c r="F1508"/>
  <c r="H1508" s="1"/>
  <c r="D1510"/>
  <c r="F1540"/>
  <c r="H1540" s="1"/>
  <c r="D1542"/>
  <c r="F1572"/>
  <c r="H1572" s="1"/>
  <c r="D1574"/>
  <c r="F1604"/>
  <c r="H1604" s="1"/>
  <c r="D1606"/>
  <c r="F1636"/>
  <c r="H1636" s="1"/>
  <c r="D1638"/>
  <c r="F1668"/>
  <c r="H1668" s="1"/>
  <c r="D1670"/>
  <c r="F1700"/>
  <c r="H1700" s="1"/>
  <c r="D1702"/>
  <c r="F1732"/>
  <c r="H1732" s="1"/>
  <c r="D1734"/>
  <c r="F1764"/>
  <c r="H1764" s="1"/>
  <c r="D1766"/>
  <c r="F1796"/>
  <c r="H1796" s="1"/>
  <c r="D1798"/>
  <c r="F1828"/>
  <c r="H1828" s="1"/>
  <c r="D1830"/>
  <c r="F1860"/>
  <c r="H1860" s="1"/>
  <c r="D1862"/>
  <c r="F1892"/>
  <c r="H1892" s="1"/>
  <c r="D1894"/>
  <c r="F1924"/>
  <c r="H1924" s="1"/>
  <c r="D1926"/>
  <c r="F1956"/>
  <c r="H1956" s="1"/>
  <c r="D1958"/>
  <c r="F437"/>
  <c r="H437" s="1"/>
  <c r="D439"/>
  <c r="F441"/>
  <c r="H441" s="1"/>
  <c r="D443"/>
  <c r="F445"/>
  <c r="H445" s="1"/>
  <c r="D447"/>
  <c r="F449"/>
  <c r="H449" s="1"/>
  <c r="D451"/>
  <c r="F453"/>
  <c r="H453" s="1"/>
  <c r="D455"/>
  <c r="F457"/>
  <c r="H457" s="1"/>
  <c r="D459"/>
  <c r="F461"/>
  <c r="H461" s="1"/>
  <c r="D463"/>
  <c r="F465"/>
  <c r="H465" s="1"/>
  <c r="D467"/>
  <c r="F469"/>
  <c r="H469" s="1"/>
  <c r="D471"/>
  <c r="F473"/>
  <c r="H473" s="1"/>
  <c r="D475"/>
  <c r="F477"/>
  <c r="H477" s="1"/>
  <c r="D479"/>
  <c r="F481"/>
  <c r="H481" s="1"/>
  <c r="D483"/>
  <c r="F485"/>
  <c r="H485" s="1"/>
  <c r="D487"/>
  <c r="F489"/>
  <c r="H489" s="1"/>
  <c r="D491"/>
  <c r="F493"/>
  <c r="H493" s="1"/>
  <c r="D495"/>
  <c r="F497"/>
  <c r="H497" s="1"/>
  <c r="D499"/>
  <c r="F501"/>
  <c r="H501" s="1"/>
  <c r="D503"/>
  <c r="F505"/>
  <c r="D507"/>
  <c r="F509"/>
  <c r="H509" s="1"/>
  <c r="D511"/>
  <c r="F513"/>
  <c r="H513" s="1"/>
  <c r="D515"/>
  <c r="F517"/>
  <c r="H517" s="1"/>
  <c r="D519"/>
  <c r="F521"/>
  <c r="H521" s="1"/>
  <c r="D523"/>
  <c r="F525"/>
  <c r="H525" s="1"/>
  <c r="D527"/>
  <c r="F529"/>
  <c r="H529" s="1"/>
  <c r="D531"/>
  <c r="F533"/>
  <c r="H533" s="1"/>
  <c r="D535"/>
  <c r="F537"/>
  <c r="H537" s="1"/>
  <c r="D539"/>
  <c r="F541"/>
  <c r="H541" s="1"/>
  <c r="D543"/>
  <c r="F545"/>
  <c r="H545" s="1"/>
  <c r="D547"/>
  <c r="F549"/>
  <c r="H549" s="1"/>
  <c r="D551"/>
  <c r="F553"/>
  <c r="H553" s="1"/>
  <c r="D555"/>
  <c r="F557"/>
  <c r="H557" s="1"/>
  <c r="D559"/>
  <c r="F561"/>
  <c r="H561" s="1"/>
  <c r="D563"/>
  <c r="F565"/>
  <c r="H565" s="1"/>
  <c r="D567"/>
  <c r="F569"/>
  <c r="H569" s="1"/>
  <c r="D571"/>
  <c r="F573"/>
  <c r="H573" s="1"/>
  <c r="D575"/>
  <c r="F577"/>
  <c r="H577" s="1"/>
  <c r="D579"/>
  <c r="F581"/>
  <c r="H581" s="1"/>
  <c r="D583"/>
  <c r="F585"/>
  <c r="H585" s="1"/>
  <c r="D587"/>
  <c r="F589"/>
  <c r="H589" s="1"/>
  <c r="D591"/>
  <c r="F593"/>
  <c r="H593" s="1"/>
  <c r="D595"/>
  <c r="F597"/>
  <c r="H597" s="1"/>
  <c r="D599"/>
  <c r="F601"/>
  <c r="H601" s="1"/>
  <c r="D603"/>
  <c r="F605"/>
  <c r="H605" s="1"/>
  <c r="D607"/>
  <c r="F609"/>
  <c r="H609" s="1"/>
  <c r="D611"/>
  <c r="F613"/>
  <c r="H613" s="1"/>
  <c r="D615"/>
  <c r="F617"/>
  <c r="H617" s="1"/>
  <c r="D619"/>
  <c r="F621"/>
  <c r="H621" s="1"/>
  <c r="D623"/>
  <c r="F625"/>
  <c r="H625" s="1"/>
  <c r="D627"/>
  <c r="F629"/>
  <c r="H629" s="1"/>
  <c r="D631"/>
  <c r="F633"/>
  <c r="H633" s="1"/>
  <c r="D635"/>
  <c r="F637"/>
  <c r="H637" s="1"/>
  <c r="D639"/>
  <c r="F641"/>
  <c r="H641" s="1"/>
  <c r="D643"/>
  <c r="F645"/>
  <c r="H645" s="1"/>
  <c r="D647"/>
  <c r="F649"/>
  <c r="H649" s="1"/>
  <c r="D651"/>
  <c r="F653"/>
  <c r="H653" s="1"/>
  <c r="D655"/>
  <c r="F657"/>
  <c r="H657" s="1"/>
  <c r="D659"/>
  <c r="F661"/>
  <c r="H661" s="1"/>
  <c r="D663"/>
  <c r="F665"/>
  <c r="H665" s="1"/>
  <c r="D667"/>
  <c r="F669"/>
  <c r="H669" s="1"/>
  <c r="D671"/>
  <c r="F673"/>
  <c r="H673" s="1"/>
  <c r="D675"/>
  <c r="F677"/>
  <c r="H677" s="1"/>
  <c r="D679"/>
  <c r="F681"/>
  <c r="H681" s="1"/>
  <c r="D683"/>
  <c r="F685"/>
  <c r="H685" s="1"/>
  <c r="D687"/>
  <c r="F689"/>
  <c r="H689" s="1"/>
  <c r="D691"/>
  <c r="F693"/>
  <c r="H693" s="1"/>
  <c r="D695"/>
  <c r="F697"/>
  <c r="H697" s="1"/>
  <c r="D699"/>
  <c r="F701"/>
  <c r="H701" s="1"/>
  <c r="D703"/>
  <c r="F705"/>
  <c r="H705" s="1"/>
  <c r="D707"/>
  <c r="F709"/>
  <c r="H709" s="1"/>
  <c r="D711"/>
  <c r="F713"/>
  <c r="H713" s="1"/>
  <c r="D715"/>
  <c r="F717"/>
  <c r="H717" s="1"/>
  <c r="D719"/>
  <c r="F721"/>
  <c r="H721" s="1"/>
  <c r="D723"/>
  <c r="F725"/>
  <c r="H725" s="1"/>
  <c r="D727"/>
  <c r="F729"/>
  <c r="H729" s="1"/>
  <c r="D731"/>
  <c r="F733"/>
  <c r="H733" s="1"/>
  <c r="D735"/>
  <c r="F737"/>
  <c r="H737" s="1"/>
  <c r="D739"/>
  <c r="F741"/>
  <c r="H741" s="1"/>
  <c r="D743"/>
  <c r="F745"/>
  <c r="H745" s="1"/>
  <c r="D747"/>
  <c r="F749"/>
  <c r="H749" s="1"/>
  <c r="D751"/>
  <c r="F753"/>
  <c r="H753" s="1"/>
  <c r="D755"/>
  <c r="F757"/>
  <c r="H757" s="1"/>
  <c r="D759"/>
  <c r="F761"/>
  <c r="H761" s="1"/>
  <c r="D763"/>
  <c r="F765"/>
  <c r="H765" s="1"/>
  <c r="D767"/>
  <c r="F769"/>
  <c r="H769" s="1"/>
  <c r="D771"/>
  <c r="F773"/>
  <c r="H773" s="1"/>
  <c r="D775"/>
  <c r="F777"/>
  <c r="H777" s="1"/>
  <c r="D779"/>
  <c r="F781"/>
  <c r="H781" s="1"/>
  <c r="D783"/>
  <c r="F785"/>
  <c r="H785" s="1"/>
  <c r="D787"/>
  <c r="F789"/>
  <c r="H789" s="1"/>
  <c r="D791"/>
  <c r="F793"/>
  <c r="H793" s="1"/>
  <c r="D795"/>
  <c r="F797"/>
  <c r="H797" s="1"/>
  <c r="D799"/>
  <c r="F801"/>
  <c r="H801" s="1"/>
  <c r="D803"/>
  <c r="F805"/>
  <c r="H805" s="1"/>
  <c r="D807"/>
  <c r="F809"/>
  <c r="H809" s="1"/>
  <c r="D811"/>
  <c r="F813"/>
  <c r="H813" s="1"/>
  <c r="D815"/>
  <c r="F817"/>
  <c r="H817" s="1"/>
  <c r="D819"/>
  <c r="F821"/>
  <c r="H821" s="1"/>
  <c r="D823"/>
  <c r="F825"/>
  <c r="H825" s="1"/>
  <c r="D827"/>
  <c r="F829"/>
  <c r="H829" s="1"/>
  <c r="D831"/>
  <c r="F833"/>
  <c r="H833" s="1"/>
  <c r="D835"/>
  <c r="F837"/>
  <c r="H837" s="1"/>
  <c r="D839"/>
  <c r="F841"/>
  <c r="H841" s="1"/>
  <c r="D843"/>
  <c r="F845"/>
  <c r="H845" s="1"/>
  <c r="D847"/>
  <c r="F849"/>
  <c r="H849" s="1"/>
  <c r="D851"/>
  <c r="F853"/>
  <c r="H853" s="1"/>
  <c r="D855"/>
  <c r="F857"/>
  <c r="H857" s="1"/>
  <c r="D859"/>
  <c r="F861"/>
  <c r="H861" s="1"/>
  <c r="D863"/>
  <c r="F865"/>
  <c r="H865" s="1"/>
  <c r="D867"/>
  <c r="F869"/>
  <c r="H869" s="1"/>
  <c r="D871"/>
  <c r="F873"/>
  <c r="H873" s="1"/>
  <c r="D875"/>
  <c r="F877"/>
  <c r="H877" s="1"/>
  <c r="D879"/>
  <c r="F881"/>
  <c r="H881" s="1"/>
  <c r="D883"/>
  <c r="F885"/>
  <c r="H885" s="1"/>
  <c r="D887"/>
  <c r="F889"/>
  <c r="H889" s="1"/>
  <c r="D891"/>
  <c r="F893"/>
  <c r="H893" s="1"/>
  <c r="D895"/>
  <c r="F897"/>
  <c r="H897" s="1"/>
  <c r="D899"/>
  <c r="F901"/>
  <c r="D903"/>
  <c r="F905"/>
  <c r="H905" s="1"/>
  <c r="D907"/>
  <c r="F909"/>
  <c r="H909" s="1"/>
  <c r="D911"/>
  <c r="F913"/>
  <c r="H913" s="1"/>
  <c r="D915"/>
  <c r="F917"/>
  <c r="H917" s="1"/>
  <c r="D919"/>
  <c r="F921"/>
  <c r="H921" s="1"/>
  <c r="D923"/>
  <c r="F925"/>
  <c r="H925" s="1"/>
  <c r="D927"/>
  <c r="F929"/>
  <c r="H929" s="1"/>
  <c r="D931"/>
  <c r="F933"/>
  <c r="H933" s="1"/>
  <c r="D935"/>
  <c r="F937"/>
  <c r="H937" s="1"/>
  <c r="D939"/>
  <c r="F941"/>
  <c r="H941" s="1"/>
  <c r="D943"/>
  <c r="F945"/>
  <c r="H945" s="1"/>
  <c r="D947"/>
  <c r="F949"/>
  <c r="H949" s="1"/>
  <c r="D951"/>
  <c r="F953"/>
  <c r="H953" s="1"/>
  <c r="D955"/>
  <c r="F957"/>
  <c r="H957" s="1"/>
  <c r="D959"/>
  <c r="F961"/>
  <c r="H961" s="1"/>
  <c r="D963"/>
  <c r="F965"/>
  <c r="H965" s="1"/>
  <c r="D967"/>
  <c r="F969"/>
  <c r="H969" s="1"/>
  <c r="D971"/>
  <c r="F973"/>
  <c r="H973" s="1"/>
  <c r="D975"/>
  <c r="F977"/>
  <c r="H977" s="1"/>
  <c r="D979"/>
  <c r="F981"/>
  <c r="H981" s="1"/>
  <c r="D983"/>
  <c r="F985"/>
  <c r="H985" s="1"/>
  <c r="D987"/>
  <c r="F989"/>
  <c r="H989" s="1"/>
  <c r="D991"/>
  <c r="F993"/>
  <c r="H993" s="1"/>
  <c r="D995"/>
  <c r="F997"/>
  <c r="H997" s="1"/>
  <c r="D999"/>
  <c r="F1001"/>
  <c r="H1001" s="1"/>
  <c r="D1003"/>
  <c r="F1005"/>
  <c r="H1005" s="1"/>
  <c r="D1007"/>
  <c r="F1009"/>
  <c r="H1009" s="1"/>
  <c r="D1011"/>
  <c r="F1013"/>
  <c r="H1013" s="1"/>
  <c r="D1015"/>
  <c r="F1017"/>
  <c r="H1017" s="1"/>
  <c r="D1019"/>
  <c r="F1021"/>
  <c r="H1021" s="1"/>
  <c r="D1023"/>
  <c r="F1025"/>
  <c r="H1025" s="1"/>
  <c r="D1027"/>
  <c r="F1029"/>
  <c r="H1029" s="1"/>
  <c r="D1031"/>
  <c r="F1033"/>
  <c r="H1033" s="1"/>
  <c r="D1035"/>
  <c r="F1037"/>
  <c r="H1037" s="1"/>
  <c r="D1039"/>
  <c r="F1041"/>
  <c r="H1041" s="1"/>
  <c r="D1043"/>
  <c r="F1045"/>
  <c r="H1045" s="1"/>
  <c r="D1047"/>
  <c r="F1049"/>
  <c r="H1049" s="1"/>
  <c r="D1051"/>
  <c r="F1053"/>
  <c r="H1053" s="1"/>
  <c r="D1055"/>
  <c r="F1057"/>
  <c r="H1057" s="1"/>
  <c r="D1059"/>
  <c r="F1061"/>
  <c r="H1061" s="1"/>
  <c r="D1063"/>
  <c r="F1065"/>
  <c r="H1065" s="1"/>
  <c r="D1067"/>
  <c r="F1069"/>
  <c r="H1069" s="1"/>
  <c r="D1071"/>
  <c r="F1073"/>
  <c r="H1073" s="1"/>
  <c r="D1075"/>
  <c r="F1077"/>
  <c r="H1077" s="1"/>
  <c r="D1079"/>
  <c r="F1081"/>
  <c r="H1081" s="1"/>
  <c r="D1083"/>
  <c r="F1085"/>
  <c r="H1085" s="1"/>
  <c r="D1087"/>
  <c r="F1089"/>
  <c r="H1089" s="1"/>
  <c r="D1091"/>
  <c r="F1093"/>
  <c r="H1093" s="1"/>
  <c r="D1095"/>
  <c r="F1097"/>
  <c r="H1097" s="1"/>
  <c r="D1099"/>
  <c r="F1101"/>
  <c r="H1101" s="1"/>
  <c r="D1103"/>
  <c r="F1105"/>
  <c r="H1105" s="1"/>
  <c r="D1107"/>
  <c r="F1109"/>
  <c r="H1109" s="1"/>
  <c r="D1111"/>
  <c r="F1113"/>
  <c r="H1113" s="1"/>
  <c r="D1115"/>
  <c r="F1117"/>
  <c r="H1117" s="1"/>
  <c r="D1119"/>
  <c r="F1121"/>
  <c r="H1121" s="1"/>
  <c r="D1123"/>
  <c r="F1125"/>
  <c r="H1125" s="1"/>
  <c r="D1127"/>
  <c r="F1129"/>
  <c r="H1129" s="1"/>
  <c r="D1131"/>
  <c r="F1133"/>
  <c r="H1133" s="1"/>
  <c r="D1135"/>
  <c r="F1137"/>
  <c r="H1137" s="1"/>
  <c r="D1139"/>
  <c r="F1141"/>
  <c r="H1141" s="1"/>
  <c r="D1143"/>
  <c r="F1145"/>
  <c r="H1145" s="1"/>
  <c r="D1147"/>
  <c r="F1149"/>
  <c r="H1149" s="1"/>
  <c r="D1151"/>
  <c r="F1153"/>
  <c r="H1153" s="1"/>
  <c r="D1155"/>
  <c r="F1157"/>
  <c r="H1157" s="1"/>
  <c r="D1159"/>
  <c r="F1161"/>
  <c r="H1161" s="1"/>
  <c r="D1163"/>
  <c r="F1165"/>
  <c r="H1165" s="1"/>
  <c r="D1167"/>
  <c r="F1169"/>
  <c r="H1169" s="1"/>
  <c r="D1171"/>
  <c r="F1173"/>
  <c r="H1173" s="1"/>
  <c r="D1175"/>
  <c r="F1177"/>
  <c r="H1177" s="1"/>
  <c r="D1179"/>
  <c r="F1181"/>
  <c r="H1181" s="1"/>
  <c r="D1183"/>
  <c r="F1185"/>
  <c r="H1185" s="1"/>
  <c r="D1187"/>
  <c r="F1189"/>
  <c r="H1189" s="1"/>
  <c r="D1191"/>
  <c r="F1193"/>
  <c r="H1193" s="1"/>
  <c r="D1195"/>
  <c r="F1197"/>
  <c r="H1197" s="1"/>
  <c r="D1199"/>
  <c r="F1201"/>
  <c r="H1201" s="1"/>
  <c r="D1203"/>
  <c r="F1209"/>
  <c r="H1209" s="1"/>
  <c r="D1211"/>
  <c r="F1217"/>
  <c r="H1217" s="1"/>
  <c r="D1219"/>
  <c r="F1225"/>
  <c r="H1225" s="1"/>
  <c r="D1227"/>
  <c r="F1233"/>
  <c r="H1233" s="1"/>
  <c r="D1235"/>
  <c r="F1241"/>
  <c r="H1241" s="1"/>
  <c r="D1243"/>
  <c r="F1249"/>
  <c r="H1249" s="1"/>
  <c r="D1251"/>
  <c r="F1257"/>
  <c r="H1257" s="1"/>
  <c r="D1259"/>
  <c r="F1265"/>
  <c r="H1265" s="1"/>
  <c r="D1267"/>
  <c r="F1273"/>
  <c r="H1273" s="1"/>
  <c r="D1275"/>
  <c r="F1281"/>
  <c r="H1281" s="1"/>
  <c r="D1283"/>
  <c r="F1289"/>
  <c r="H1289" s="1"/>
  <c r="D1291"/>
  <c r="F1297"/>
  <c r="H1297" s="1"/>
  <c r="D1299"/>
  <c r="F1305"/>
  <c r="H1305" s="1"/>
  <c r="D1307"/>
  <c r="F1313"/>
  <c r="H1313" s="1"/>
  <c r="D1315"/>
  <c r="F1321"/>
  <c r="H1321" s="1"/>
  <c r="D1323"/>
  <c r="F1329"/>
  <c r="H1329" s="1"/>
  <c r="D1331"/>
  <c r="F1337"/>
  <c r="H1337" s="1"/>
  <c r="D1339"/>
  <c r="F1345"/>
  <c r="H1345" s="1"/>
  <c r="D1347"/>
  <c r="F1353"/>
  <c r="H1353" s="1"/>
  <c r="D1355"/>
  <c r="F1361"/>
  <c r="H1361" s="1"/>
  <c r="D1363"/>
  <c r="F1369"/>
  <c r="H1369" s="1"/>
  <c r="D1371"/>
  <c r="F1377"/>
  <c r="H1377" s="1"/>
  <c r="D1379"/>
  <c r="F1385"/>
  <c r="H1385" s="1"/>
  <c r="D1387"/>
  <c r="F1393"/>
  <c r="H1393" s="1"/>
  <c r="D1395"/>
  <c r="F1401"/>
  <c r="H1401" s="1"/>
  <c r="D1403"/>
  <c r="F1409"/>
  <c r="H1409" s="1"/>
  <c r="D1411"/>
  <c r="F1417"/>
  <c r="H1417" s="1"/>
  <c r="D1419"/>
  <c r="F1425"/>
  <c r="H1425" s="1"/>
  <c r="D1427"/>
  <c r="F1433"/>
  <c r="D1435"/>
  <c r="F1441"/>
  <c r="H1441" s="1"/>
  <c r="D1443"/>
  <c r="F1449"/>
  <c r="H1449" s="1"/>
  <c r="D1451"/>
  <c r="F1457"/>
  <c r="H1457" s="1"/>
  <c r="D1459"/>
  <c r="F1472"/>
  <c r="H1472" s="1"/>
  <c r="D1474"/>
  <c r="F1488"/>
  <c r="H1488" s="1"/>
  <c r="D1490"/>
  <c r="F1504"/>
  <c r="H1504" s="1"/>
  <c r="D1506"/>
  <c r="F1520"/>
  <c r="H1520" s="1"/>
  <c r="D1522"/>
  <c r="F1536"/>
  <c r="H1536" s="1"/>
  <c r="D1538"/>
  <c r="F1552"/>
  <c r="H1552" s="1"/>
  <c r="D1554"/>
  <c r="F1568"/>
  <c r="H1568" s="1"/>
  <c r="D1570"/>
  <c r="F1584"/>
  <c r="H1584" s="1"/>
  <c r="D1586"/>
  <c r="F1600"/>
  <c r="H1600" s="1"/>
  <c r="D1602"/>
  <c r="F1616"/>
  <c r="H1616" s="1"/>
  <c r="D1618"/>
  <c r="F1632"/>
  <c r="H1632" s="1"/>
  <c r="D1634"/>
  <c r="F1648"/>
  <c r="H1648" s="1"/>
  <c r="D1650"/>
  <c r="F1664"/>
  <c r="H1664" s="1"/>
  <c r="D1666"/>
  <c r="F1680"/>
  <c r="H1680" s="1"/>
  <c r="D1682"/>
  <c r="F1696"/>
  <c r="H1696" s="1"/>
  <c r="D1698"/>
  <c r="F1712"/>
  <c r="H1712" s="1"/>
  <c r="D1714"/>
  <c r="F1728"/>
  <c r="H1728" s="1"/>
  <c r="D1730"/>
  <c r="F1744"/>
  <c r="H1744" s="1"/>
  <c r="D1746"/>
  <c r="F1760"/>
  <c r="H1760" s="1"/>
  <c r="D1762"/>
  <c r="F1776"/>
  <c r="H1776" s="1"/>
  <c r="D1778"/>
  <c r="F1792"/>
  <c r="H1792" s="1"/>
  <c r="D1794"/>
  <c r="F1808"/>
  <c r="H1808" s="1"/>
  <c r="D1810"/>
  <c r="F1824"/>
  <c r="H1824" s="1"/>
  <c r="D1826"/>
  <c r="F1840"/>
  <c r="H1840" s="1"/>
  <c r="D1842"/>
  <c r="F1856"/>
  <c r="H1856" s="1"/>
  <c r="D1858"/>
  <c r="F1872"/>
  <c r="H1872" s="1"/>
  <c r="D1874"/>
  <c r="F1888"/>
  <c r="H1888" s="1"/>
  <c r="D1890"/>
  <c r="F1904"/>
  <c r="H1904" s="1"/>
  <c r="D1906"/>
  <c r="F1920"/>
  <c r="H1920" s="1"/>
  <c r="D1922"/>
  <c r="F1936"/>
  <c r="H1936" s="1"/>
  <c r="D1938"/>
  <c r="F1952"/>
  <c r="H1952" s="1"/>
  <c r="D1954"/>
  <c r="F2057"/>
  <c r="H2057" s="1"/>
  <c r="D2059"/>
  <c r="F1204"/>
  <c r="H1204" s="1"/>
  <c r="D1206"/>
  <c r="F1208"/>
  <c r="H1208" s="1"/>
  <c r="D1210"/>
  <c r="F1212"/>
  <c r="H1212" s="1"/>
  <c r="D1214"/>
  <c r="F1216"/>
  <c r="H1216" s="1"/>
  <c r="D1218"/>
  <c r="F1220"/>
  <c r="H1220" s="1"/>
  <c r="D1222"/>
  <c r="F1224"/>
  <c r="H1224" s="1"/>
  <c r="D1226"/>
  <c r="F1228"/>
  <c r="H1228" s="1"/>
  <c r="D1230"/>
  <c r="F1232"/>
  <c r="H1232" s="1"/>
  <c r="D1234"/>
  <c r="F1236"/>
  <c r="H1236" s="1"/>
  <c r="D1238"/>
  <c r="F1240"/>
  <c r="H1240" s="1"/>
  <c r="D1242"/>
  <c r="F1244"/>
  <c r="H1244" s="1"/>
  <c r="D1246"/>
  <c r="F1248"/>
  <c r="H1248" s="1"/>
  <c r="D1250"/>
  <c r="F1252"/>
  <c r="H1252" s="1"/>
  <c r="D1254"/>
  <c r="F1256"/>
  <c r="H1256" s="1"/>
  <c r="D1258"/>
  <c r="F1260"/>
  <c r="H1260" s="1"/>
  <c r="D1262"/>
  <c r="F1264"/>
  <c r="H1264" s="1"/>
  <c r="D1266"/>
  <c r="F1268"/>
  <c r="H1268" s="1"/>
  <c r="D1270"/>
  <c r="F1272"/>
  <c r="H1272" s="1"/>
  <c r="D1274"/>
  <c r="F1276"/>
  <c r="H1276" s="1"/>
  <c r="D1278"/>
  <c r="F1280"/>
  <c r="H1280" s="1"/>
  <c r="D1282"/>
  <c r="F1284"/>
  <c r="H1284" s="1"/>
  <c r="D1286"/>
  <c r="F1288"/>
  <c r="H1288" s="1"/>
  <c r="D1290"/>
  <c r="F1292"/>
  <c r="H1292" s="1"/>
  <c r="D1294"/>
  <c r="F1296"/>
  <c r="H1296" s="1"/>
  <c r="D1298"/>
  <c r="F1300"/>
  <c r="H1300" s="1"/>
  <c r="D1302"/>
  <c r="F1304"/>
  <c r="H1304" s="1"/>
  <c r="D1306"/>
  <c r="F1308"/>
  <c r="H1308" s="1"/>
  <c r="D1310"/>
  <c r="F1312"/>
  <c r="H1312" s="1"/>
  <c r="D1314"/>
  <c r="F1316"/>
  <c r="H1316" s="1"/>
  <c r="D1318"/>
  <c r="F1320"/>
  <c r="H1320" s="1"/>
  <c r="D1322"/>
  <c r="F1324"/>
  <c r="H1324" s="1"/>
  <c r="D1326"/>
  <c r="F1328"/>
  <c r="H1328" s="1"/>
  <c r="D1330"/>
  <c r="F1332"/>
  <c r="H1332" s="1"/>
  <c r="D1334"/>
  <c r="F1336"/>
  <c r="H1336" s="1"/>
  <c r="D1338"/>
  <c r="F1340"/>
  <c r="H1340" s="1"/>
  <c r="D1342"/>
  <c r="F1344"/>
  <c r="H1344" s="1"/>
  <c r="D1346"/>
  <c r="F1348"/>
  <c r="H1348" s="1"/>
  <c r="D1350"/>
  <c r="F1352"/>
  <c r="H1352" s="1"/>
  <c r="D1354"/>
  <c r="F1356"/>
  <c r="H1356" s="1"/>
  <c r="D1358"/>
  <c r="F1360"/>
  <c r="H1360" s="1"/>
  <c r="D1362"/>
  <c r="F1364"/>
  <c r="H1364" s="1"/>
  <c r="D1366"/>
  <c r="F1368"/>
  <c r="H1368" s="1"/>
  <c r="D1370"/>
  <c r="F1372"/>
  <c r="H1372" s="1"/>
  <c r="D1374"/>
  <c r="F1376"/>
  <c r="H1376" s="1"/>
  <c r="D1378"/>
  <c r="F1380"/>
  <c r="H1380" s="1"/>
  <c r="D1382"/>
  <c r="F1384"/>
  <c r="H1384" s="1"/>
  <c r="D1386"/>
  <c r="F1388"/>
  <c r="D1390"/>
  <c r="F1392"/>
  <c r="H1392" s="1"/>
  <c r="D1394"/>
  <c r="F1396"/>
  <c r="H1396" s="1"/>
  <c r="D1398"/>
  <c r="F1400"/>
  <c r="H1400" s="1"/>
  <c r="D1402"/>
  <c r="F1404"/>
  <c r="H1404" s="1"/>
  <c r="D1406"/>
  <c r="F1408"/>
  <c r="H1408" s="1"/>
  <c r="D1410"/>
  <c r="F1412"/>
  <c r="H1412" s="1"/>
  <c r="D1414"/>
  <c r="F1416"/>
  <c r="H1416" s="1"/>
  <c r="D1418"/>
  <c r="F1420"/>
  <c r="H1420" s="1"/>
  <c r="D1422"/>
  <c r="F1424"/>
  <c r="H1424" s="1"/>
  <c r="D1426"/>
  <c r="D1425"/>
  <c r="F1428"/>
  <c r="H1428" s="1"/>
  <c r="D1430"/>
  <c r="F1432"/>
  <c r="H1432" s="1"/>
  <c r="D1434"/>
  <c r="F1436"/>
  <c r="H1436" s="1"/>
  <c r="D1438"/>
  <c r="F1440"/>
  <c r="H1440" s="1"/>
  <c r="D1442"/>
  <c r="F1444"/>
  <c r="H1444" s="1"/>
  <c r="D1446"/>
  <c r="F1448"/>
  <c r="H1448" s="1"/>
  <c r="D1450"/>
  <c r="F1452"/>
  <c r="H1452" s="1"/>
  <c r="D1454"/>
  <c r="F1456"/>
  <c r="H1456" s="1"/>
  <c r="D1458"/>
  <c r="F1462"/>
  <c r="H1462" s="1"/>
  <c r="D1464"/>
  <c r="F1470"/>
  <c r="H1470" s="1"/>
  <c r="D1472"/>
  <c r="F1478"/>
  <c r="H1478" s="1"/>
  <c r="D1480"/>
  <c r="F1486"/>
  <c r="H1486" s="1"/>
  <c r="D1488"/>
  <c r="F1494"/>
  <c r="H1494" s="1"/>
  <c r="D1496"/>
  <c r="F1502"/>
  <c r="H1502" s="1"/>
  <c r="D1504"/>
  <c r="F1510"/>
  <c r="H1510" s="1"/>
  <c r="D1512"/>
  <c r="F1518"/>
  <c r="H1518" s="1"/>
  <c r="D1520"/>
  <c r="F1526"/>
  <c r="H1526" s="1"/>
  <c r="D1528"/>
  <c r="F1534"/>
  <c r="H1534" s="1"/>
  <c r="D1536"/>
  <c r="F1542"/>
  <c r="H1542" s="1"/>
  <c r="D1544"/>
  <c r="F1550"/>
  <c r="H1550" s="1"/>
  <c r="D1552"/>
  <c r="F1558"/>
  <c r="H1558" s="1"/>
  <c r="D1560"/>
  <c r="F1566"/>
  <c r="H1566" s="1"/>
  <c r="D1568"/>
  <c r="F1574"/>
  <c r="H1574" s="1"/>
  <c r="D1576"/>
  <c r="F1582"/>
  <c r="H1582" s="1"/>
  <c r="D1584"/>
  <c r="F1590"/>
  <c r="H1590" s="1"/>
  <c r="D1592"/>
  <c r="F1598"/>
  <c r="H1598" s="1"/>
  <c r="D1600"/>
  <c r="F1606"/>
  <c r="H1606" s="1"/>
  <c r="D1608"/>
  <c r="F1614"/>
  <c r="H1614" s="1"/>
  <c r="D1616"/>
  <c r="F1622"/>
  <c r="H1622" s="1"/>
  <c r="D1624"/>
  <c r="F1630"/>
  <c r="H1630" s="1"/>
  <c r="D1632"/>
  <c r="F1638"/>
  <c r="H1638" s="1"/>
  <c r="D1640"/>
  <c r="F1646"/>
  <c r="H1646" s="1"/>
  <c r="D1648"/>
  <c r="F1654"/>
  <c r="H1654" s="1"/>
  <c r="D1656"/>
  <c r="F1662"/>
  <c r="H1662" s="1"/>
  <c r="D1664"/>
  <c r="F1670"/>
  <c r="H1670" s="1"/>
  <c r="D1672"/>
  <c r="F1678"/>
  <c r="H1678" s="1"/>
  <c r="D1680"/>
  <c r="F1686"/>
  <c r="H1686" s="1"/>
  <c r="D1688"/>
  <c r="F1694"/>
  <c r="H1694" s="1"/>
  <c r="D1696"/>
  <c r="F1702"/>
  <c r="H1702" s="1"/>
  <c r="D1704"/>
  <c r="F1710"/>
  <c r="H1710" s="1"/>
  <c r="D1712"/>
  <c r="F1718"/>
  <c r="H1718" s="1"/>
  <c r="D1720"/>
  <c r="F1726"/>
  <c r="H1726" s="1"/>
  <c r="D1728"/>
  <c r="F1734"/>
  <c r="H1734" s="1"/>
  <c r="D1736"/>
  <c r="F1742"/>
  <c r="H1742" s="1"/>
  <c r="D1744"/>
  <c r="F1750"/>
  <c r="H1750" s="1"/>
  <c r="D1752"/>
  <c r="F1758"/>
  <c r="H1758" s="1"/>
  <c r="D1760"/>
  <c r="F1938"/>
  <c r="H1938" s="1"/>
  <c r="D1940"/>
  <c r="F1766"/>
  <c r="H1766" s="1"/>
  <c r="D1768"/>
  <c r="F1774"/>
  <c r="H1774" s="1"/>
  <c r="D1776"/>
  <c r="F1782"/>
  <c r="H1782" s="1"/>
  <c r="D1784"/>
  <c r="F1790"/>
  <c r="H1790" s="1"/>
  <c r="D1792"/>
  <c r="F1798"/>
  <c r="D1800"/>
  <c r="F1806"/>
  <c r="H1806" s="1"/>
  <c r="D1808"/>
  <c r="F1814"/>
  <c r="H1814" s="1"/>
  <c r="D1816"/>
  <c r="F1822"/>
  <c r="H1822" s="1"/>
  <c r="D1824"/>
  <c r="F1830"/>
  <c r="H1830" s="1"/>
  <c r="D1832"/>
  <c r="F1838"/>
  <c r="H1838" s="1"/>
  <c r="D1840"/>
  <c r="F1846"/>
  <c r="H1846" s="1"/>
  <c r="D1848"/>
  <c r="F1854"/>
  <c r="H1854" s="1"/>
  <c r="D1856"/>
  <c r="F1862"/>
  <c r="H1862" s="1"/>
  <c r="D1864"/>
  <c r="F1870"/>
  <c r="H1870" s="1"/>
  <c r="D1872"/>
  <c r="F1878"/>
  <c r="H1878" s="1"/>
  <c r="D1880"/>
  <c r="F1886"/>
  <c r="H1886" s="1"/>
  <c r="D1888"/>
  <c r="F1894"/>
  <c r="H1894" s="1"/>
  <c r="D1896"/>
  <c r="F1902"/>
  <c r="H1902" s="1"/>
  <c r="D1904"/>
  <c r="F1910"/>
  <c r="H1910" s="1"/>
  <c r="D1912"/>
  <c r="F1918"/>
  <c r="H1918" s="1"/>
  <c r="D1920"/>
  <c r="F1926"/>
  <c r="H1926" s="1"/>
  <c r="D1928"/>
  <c r="F1934"/>
  <c r="H1934" s="1"/>
  <c r="D1936"/>
  <c r="F1942"/>
  <c r="H1942" s="1"/>
  <c r="D1944"/>
  <c r="F1950"/>
  <c r="H1950" s="1"/>
  <c r="D1952"/>
  <c r="F1958"/>
  <c r="H1958" s="1"/>
  <c r="D1960"/>
  <c r="F2025"/>
  <c r="H2025" s="1"/>
  <c r="D2027"/>
  <c r="F1461"/>
  <c r="H1461" s="1"/>
  <c r="D1463"/>
  <c r="F1465"/>
  <c r="H1465" s="1"/>
  <c r="D1467"/>
  <c r="F1469"/>
  <c r="H1469" s="1"/>
  <c r="D1471"/>
  <c r="F1473"/>
  <c r="H1473" s="1"/>
  <c r="D1475"/>
  <c r="F1477"/>
  <c r="H1477" s="1"/>
  <c r="D1479"/>
  <c r="F1481"/>
  <c r="H1481" s="1"/>
  <c r="D1483"/>
  <c r="F1485"/>
  <c r="H1485" s="1"/>
  <c r="D1487"/>
  <c r="F1489"/>
  <c r="H1489" s="1"/>
  <c r="D1491"/>
  <c r="F1493"/>
  <c r="H1493" s="1"/>
  <c r="D1495"/>
  <c r="F1497"/>
  <c r="H1497" s="1"/>
  <c r="D1499"/>
  <c r="F1501"/>
  <c r="H1501" s="1"/>
  <c r="D1503"/>
  <c r="F1505"/>
  <c r="H1505" s="1"/>
  <c r="D1507"/>
  <c r="F1509"/>
  <c r="H1509" s="1"/>
  <c r="D1511"/>
  <c r="F1513"/>
  <c r="H1513" s="1"/>
  <c r="D1515"/>
  <c r="F1517"/>
  <c r="H1517" s="1"/>
  <c r="D1519"/>
  <c r="F1521"/>
  <c r="H1521" s="1"/>
  <c r="D1523"/>
  <c r="F1525"/>
  <c r="H1525" s="1"/>
  <c r="D1527"/>
  <c r="F1529"/>
  <c r="H1529" s="1"/>
  <c r="D1531"/>
  <c r="F1533"/>
  <c r="H1533" s="1"/>
  <c r="D1535"/>
  <c r="F1537"/>
  <c r="H1537" s="1"/>
  <c r="D1539"/>
  <c r="F1541"/>
  <c r="H1541" s="1"/>
  <c r="D1543"/>
  <c r="F1545"/>
  <c r="H1545" s="1"/>
  <c r="D1547"/>
  <c r="F1549"/>
  <c r="H1549" s="1"/>
  <c r="D1551"/>
  <c r="F1553"/>
  <c r="H1553" s="1"/>
  <c r="D1555"/>
  <c r="F1557"/>
  <c r="H1557" s="1"/>
  <c r="D1559"/>
  <c r="F1561"/>
  <c r="H1561" s="1"/>
  <c r="D1563"/>
  <c r="F1565"/>
  <c r="H1565" s="1"/>
  <c r="D1567"/>
  <c r="F1569"/>
  <c r="H1569" s="1"/>
  <c r="D1571"/>
  <c r="F1573"/>
  <c r="H1573" s="1"/>
  <c r="D1575"/>
  <c r="F1577"/>
  <c r="H1577" s="1"/>
  <c r="D1579"/>
  <c r="F1581"/>
  <c r="H1581" s="1"/>
  <c r="D1583"/>
  <c r="F1585"/>
  <c r="H1585" s="1"/>
  <c r="D1587"/>
  <c r="F1589"/>
  <c r="H1589" s="1"/>
  <c r="D1591"/>
  <c r="F1593"/>
  <c r="H1593" s="1"/>
  <c r="D1595"/>
  <c r="F1597"/>
  <c r="H1597" s="1"/>
  <c r="D1599"/>
  <c r="F1601"/>
  <c r="H1601" s="1"/>
  <c r="D1603"/>
  <c r="F1605"/>
  <c r="H1605" s="1"/>
  <c r="D1607"/>
  <c r="F1609"/>
  <c r="H1609" s="1"/>
  <c r="D1611"/>
  <c r="F1613"/>
  <c r="H1613" s="1"/>
  <c r="D1615"/>
  <c r="F1617"/>
  <c r="H1617" s="1"/>
  <c r="D1619"/>
  <c r="F1621"/>
  <c r="H1621" s="1"/>
  <c r="D1623"/>
  <c r="F1625"/>
  <c r="H1625" s="1"/>
  <c r="D1627"/>
  <c r="F1629"/>
  <c r="H1629" s="1"/>
  <c r="D1631"/>
  <c r="F1633"/>
  <c r="H1633" s="1"/>
  <c r="D1635"/>
  <c r="F1637"/>
  <c r="H1637" s="1"/>
  <c r="D1639"/>
  <c r="F1641"/>
  <c r="H1641" s="1"/>
  <c r="D1643"/>
  <c r="F1645"/>
  <c r="H1645" s="1"/>
  <c r="D1647"/>
  <c r="F1649"/>
  <c r="H1649" s="1"/>
  <c r="D1651"/>
  <c r="F1653"/>
  <c r="H1653" s="1"/>
  <c r="D1655"/>
  <c r="F1657"/>
  <c r="H1657" s="1"/>
  <c r="D1659"/>
  <c r="F1661"/>
  <c r="D1663"/>
  <c r="F1665"/>
  <c r="H1665" s="1"/>
  <c r="D1667"/>
  <c r="F1669"/>
  <c r="H1669" s="1"/>
  <c r="D1671"/>
  <c r="F1673"/>
  <c r="H1673" s="1"/>
  <c r="D1675"/>
  <c r="F1677"/>
  <c r="H1677" s="1"/>
  <c r="D1679"/>
  <c r="F1681"/>
  <c r="H1681" s="1"/>
  <c r="D1683"/>
  <c r="F1685"/>
  <c r="H1685" s="1"/>
  <c r="D1687"/>
  <c r="F1689"/>
  <c r="H1689" s="1"/>
  <c r="D1691"/>
  <c r="F1693"/>
  <c r="H1693" s="1"/>
  <c r="D1695"/>
  <c r="F1697"/>
  <c r="H1697" s="1"/>
  <c r="D1699"/>
  <c r="F1701"/>
  <c r="H1701" s="1"/>
  <c r="D1703"/>
  <c r="F1705"/>
  <c r="H1705" s="1"/>
  <c r="D1707"/>
  <c r="F1709"/>
  <c r="H1709" s="1"/>
  <c r="D1711"/>
  <c r="F1713"/>
  <c r="H1713" s="1"/>
  <c r="D1715"/>
  <c r="F1717"/>
  <c r="H1717" s="1"/>
  <c r="D1719"/>
  <c r="F1721"/>
  <c r="H1721" s="1"/>
  <c r="D1723"/>
  <c r="F1725"/>
  <c r="H1725" s="1"/>
  <c r="D1727"/>
  <c r="F1729"/>
  <c r="H1729" s="1"/>
  <c r="D1731"/>
  <c r="F1733"/>
  <c r="H1733" s="1"/>
  <c r="D1735"/>
  <c r="F1737"/>
  <c r="H1737" s="1"/>
  <c r="D1739"/>
  <c r="F1741"/>
  <c r="H1741" s="1"/>
  <c r="D1743"/>
  <c r="F1745"/>
  <c r="H1745" s="1"/>
  <c r="D1747"/>
  <c r="F1749"/>
  <c r="H1749" s="1"/>
  <c r="D1751"/>
  <c r="F1753"/>
  <c r="D1755"/>
  <c r="F1757"/>
  <c r="H1757" s="1"/>
  <c r="D1759"/>
  <c r="F1761"/>
  <c r="H1761" s="1"/>
  <c r="D1763"/>
  <c r="F1765"/>
  <c r="H1765" s="1"/>
  <c r="D1767"/>
  <c r="F1769"/>
  <c r="H1769" s="1"/>
  <c r="D1771"/>
  <c r="F1773"/>
  <c r="H1773" s="1"/>
  <c r="D1775"/>
  <c r="F1777"/>
  <c r="H1777" s="1"/>
  <c r="D1779"/>
  <c r="F1781"/>
  <c r="H1781" s="1"/>
  <c r="D1783"/>
  <c r="F1785"/>
  <c r="H1785" s="1"/>
  <c r="D1787"/>
  <c r="F1789"/>
  <c r="H1789" s="1"/>
  <c r="D1791"/>
  <c r="F1793"/>
  <c r="H1793" s="1"/>
  <c r="D1795"/>
  <c r="F1797"/>
  <c r="H1797" s="1"/>
  <c r="D1799"/>
  <c r="F1801"/>
  <c r="H1801" s="1"/>
  <c r="D1803"/>
  <c r="F1805"/>
  <c r="H1805" s="1"/>
  <c r="D1807"/>
  <c r="F1809"/>
  <c r="H1809" s="1"/>
  <c r="D1811"/>
  <c r="F1813"/>
  <c r="H1813" s="1"/>
  <c r="D1815"/>
  <c r="F1817"/>
  <c r="H1817" s="1"/>
  <c r="D1819"/>
  <c r="F1821"/>
  <c r="H1821" s="1"/>
  <c r="D1823"/>
  <c r="F1825"/>
  <c r="H1825" s="1"/>
  <c r="D1827"/>
  <c r="F1829"/>
  <c r="H1829" s="1"/>
  <c r="D1831"/>
  <c r="F1833"/>
  <c r="H1833" s="1"/>
  <c r="D1835"/>
  <c r="F1837"/>
  <c r="H1837" s="1"/>
  <c r="D1839"/>
  <c r="F1841"/>
  <c r="H1841" s="1"/>
  <c r="D1843"/>
  <c r="F1845"/>
  <c r="H1845" s="1"/>
  <c r="D1847"/>
  <c r="F1849"/>
  <c r="H1849" s="1"/>
  <c r="D1851"/>
  <c r="F1853"/>
  <c r="H1853" s="1"/>
  <c r="D1855"/>
  <c r="F1857"/>
  <c r="H1857" s="1"/>
  <c r="D1859"/>
  <c r="F1861"/>
  <c r="H1861" s="1"/>
  <c r="D1863"/>
  <c r="F1865"/>
  <c r="H1865" s="1"/>
  <c r="D1867"/>
  <c r="F1869"/>
  <c r="H1869" s="1"/>
  <c r="D1871"/>
  <c r="F1873"/>
  <c r="H1873" s="1"/>
  <c r="D1875"/>
  <c r="F1877"/>
  <c r="H1877" s="1"/>
  <c r="D1879"/>
  <c r="F1881"/>
  <c r="H1881" s="1"/>
  <c r="D1883"/>
  <c r="F1885"/>
  <c r="H1885" s="1"/>
  <c r="D1887"/>
  <c r="F1889"/>
  <c r="H1889" s="1"/>
  <c r="D1891"/>
  <c r="F1893"/>
  <c r="H1893" s="1"/>
  <c r="D1895"/>
  <c r="F1897"/>
  <c r="H1897" s="1"/>
  <c r="D1899"/>
  <c r="F1901"/>
  <c r="H1901" s="1"/>
  <c r="D1903"/>
  <c r="F1905"/>
  <c r="H1905" s="1"/>
  <c r="D1907"/>
  <c r="F1909"/>
  <c r="H1909" s="1"/>
  <c r="D1911"/>
  <c r="F1913"/>
  <c r="H1913" s="1"/>
  <c r="D1915"/>
  <c r="F1917"/>
  <c r="H1917" s="1"/>
  <c r="D1919"/>
  <c r="F1921"/>
  <c r="H1921" s="1"/>
  <c r="D1923"/>
  <c r="F1925"/>
  <c r="D1927"/>
  <c r="F1929"/>
  <c r="H1929" s="1"/>
  <c r="D1931"/>
  <c r="F1933"/>
  <c r="H1933" s="1"/>
  <c r="D1935"/>
  <c r="F1937"/>
  <c r="H1937" s="1"/>
  <c r="D1939"/>
  <c r="F1941"/>
  <c r="H1941" s="1"/>
  <c r="D1943"/>
  <c r="F1945"/>
  <c r="H1945" s="1"/>
  <c r="D1947"/>
  <c r="F1949"/>
  <c r="H1949" s="1"/>
  <c r="D1951"/>
  <c r="F1953"/>
  <c r="H1953" s="1"/>
  <c r="D1955"/>
  <c r="F1957"/>
  <c r="H1957" s="1"/>
  <c r="D1959"/>
  <c r="F1962"/>
  <c r="H1962" s="1"/>
  <c r="D1964"/>
  <c r="F2009"/>
  <c r="H2009" s="1"/>
  <c r="D2011"/>
  <c r="F2073"/>
  <c r="D2075"/>
  <c r="F51"/>
  <c r="H51" s="1"/>
  <c r="D53"/>
  <c r="F1207"/>
  <c r="H1207" s="1"/>
  <c r="D1209"/>
  <c r="F1239"/>
  <c r="H1239" s="1"/>
  <c r="D1241"/>
  <c r="F1271"/>
  <c r="H1271" s="1"/>
  <c r="D1273"/>
  <c r="F1303"/>
  <c r="H1303" s="1"/>
  <c r="D1305"/>
  <c r="F1335"/>
  <c r="H1335" s="1"/>
  <c r="D1337"/>
  <c r="F1367"/>
  <c r="H1367" s="1"/>
  <c r="D1369"/>
  <c r="F1399"/>
  <c r="H1399" s="1"/>
  <c r="D1401"/>
  <c r="F1431"/>
  <c r="H1431" s="1"/>
  <c r="D1433"/>
  <c r="F1532"/>
  <c r="H1532" s="1"/>
  <c r="D1534"/>
  <c r="F1596"/>
  <c r="H1596" s="1"/>
  <c r="D1598"/>
  <c r="F1660"/>
  <c r="H1660" s="1"/>
  <c r="D1662"/>
  <c r="F1724"/>
  <c r="H1724" s="1"/>
  <c r="D1726"/>
  <c r="F1788"/>
  <c r="H1788" s="1"/>
  <c r="D1790"/>
  <c r="F1852"/>
  <c r="H1852" s="1"/>
  <c r="D1854"/>
  <c r="F1916"/>
  <c r="H1916" s="1"/>
  <c r="D1918"/>
  <c r="F1868"/>
  <c r="H1868" s="1"/>
  <c r="D1870"/>
  <c r="F1740"/>
  <c r="H1740" s="1"/>
  <c r="D1742"/>
  <c r="F1612"/>
  <c r="H1612" s="1"/>
  <c r="D1614"/>
  <c r="F1484"/>
  <c r="H1484" s="1"/>
  <c r="D1486"/>
  <c r="F1407"/>
  <c r="H1407" s="1"/>
  <c r="D1409"/>
  <c r="F1343"/>
  <c r="H1343" s="1"/>
  <c r="D1345"/>
  <c r="F1279"/>
  <c r="H1279" s="1"/>
  <c r="D1281"/>
  <c r="F1215"/>
  <c r="H1215" s="1"/>
  <c r="D1217"/>
  <c r="F1176"/>
  <c r="H1176" s="1"/>
  <c r="D1178"/>
  <c r="F1144"/>
  <c r="H1144" s="1"/>
  <c r="D1146"/>
  <c r="F1112"/>
  <c r="H1112" s="1"/>
  <c r="D1114"/>
  <c r="F1080"/>
  <c r="H1080" s="1"/>
  <c r="D1082"/>
  <c r="F1048"/>
  <c r="H1048" s="1"/>
  <c r="D1050"/>
  <c r="F1016"/>
  <c r="H1016" s="1"/>
  <c r="D1018"/>
  <c r="F984"/>
  <c r="H984" s="1"/>
  <c r="D986"/>
  <c r="F952"/>
  <c r="H952" s="1"/>
  <c r="D954"/>
  <c r="F920"/>
  <c r="H920" s="1"/>
  <c r="D922"/>
  <c r="F888"/>
  <c r="H888" s="1"/>
  <c r="D890"/>
  <c r="F856"/>
  <c r="H856" s="1"/>
  <c r="D858"/>
  <c r="F824"/>
  <c r="H824" s="1"/>
  <c r="D826"/>
  <c r="F792"/>
  <c r="H792" s="1"/>
  <c r="D794"/>
  <c r="F760"/>
  <c r="H760" s="1"/>
  <c r="D762"/>
  <c r="F728"/>
  <c r="H728" s="1"/>
  <c r="D730"/>
  <c r="F696"/>
  <c r="H696" s="1"/>
  <c r="D698"/>
  <c r="F664"/>
  <c r="H664" s="1"/>
  <c r="D666"/>
  <c r="F632"/>
  <c r="H632" s="1"/>
  <c r="D634"/>
  <c r="F600"/>
  <c r="H600" s="1"/>
  <c r="D602"/>
  <c r="F568"/>
  <c r="H568" s="1"/>
  <c r="D570"/>
  <c r="F536"/>
  <c r="D538"/>
  <c r="F1772"/>
  <c r="H1772" s="1"/>
  <c r="D1774"/>
  <c r="F1708"/>
  <c r="H1708" s="1"/>
  <c r="D1710"/>
  <c r="F1580"/>
  <c r="H1580" s="1"/>
  <c r="D1582"/>
  <c r="F1455"/>
  <c r="H1455" s="1"/>
  <c r="D1457"/>
  <c r="F1327"/>
  <c r="H1327" s="1"/>
  <c r="D1329"/>
  <c r="F1200"/>
  <c r="H1200" s="1"/>
  <c r="D1202"/>
  <c r="F1136"/>
  <c r="H1136" s="1"/>
  <c r="D1138"/>
  <c r="F1072"/>
  <c r="H1072" s="1"/>
  <c r="D1074"/>
  <c r="F1008"/>
  <c r="H1008" s="1"/>
  <c r="D1010"/>
  <c r="F944"/>
  <c r="H944" s="1"/>
  <c r="D946"/>
  <c r="F880"/>
  <c r="H880" s="1"/>
  <c r="D882"/>
  <c r="F816"/>
  <c r="H816" s="1"/>
  <c r="D818"/>
  <c r="F752"/>
  <c r="H752" s="1"/>
  <c r="D754"/>
  <c r="F688"/>
  <c r="H688" s="1"/>
  <c r="D690"/>
  <c r="F560"/>
  <c r="H560" s="1"/>
  <c r="D562"/>
  <c r="F496"/>
  <c r="H496" s="1"/>
  <c r="D498"/>
  <c r="F433"/>
  <c r="H433" s="1"/>
  <c r="D435"/>
  <c r="F401"/>
  <c r="H401" s="1"/>
  <c r="D403"/>
  <c r="F369"/>
  <c r="H369" s="1"/>
  <c r="D371"/>
  <c r="F337"/>
  <c r="D339"/>
  <c r="F305"/>
  <c r="H305" s="1"/>
  <c r="D307"/>
  <c r="F273"/>
  <c r="H273" s="1"/>
  <c r="D275"/>
  <c r="F241"/>
  <c r="H241" s="1"/>
  <c r="D243"/>
  <c r="F209"/>
  <c r="H209" s="1"/>
  <c r="D211"/>
  <c r="F177"/>
  <c r="H177" s="1"/>
  <c r="D179"/>
  <c r="F145"/>
  <c r="H145" s="1"/>
  <c r="D147"/>
  <c r="F113"/>
  <c r="H113" s="1"/>
  <c r="D115"/>
  <c r="F81"/>
  <c r="H81" s="1"/>
  <c r="D83"/>
  <c r="F49"/>
  <c r="H49" s="1"/>
  <c r="D51"/>
  <c r="F17"/>
  <c r="D19"/>
  <c r="F1932"/>
  <c r="H1932" s="1"/>
  <c r="D1934"/>
  <c r="F1184"/>
  <c r="H1184" s="1"/>
  <c r="D1186"/>
  <c r="F1056"/>
  <c r="H1056" s="1"/>
  <c r="D1058"/>
  <c r="F928"/>
  <c r="H928" s="1"/>
  <c r="D930"/>
  <c r="F800"/>
  <c r="H800" s="1"/>
  <c r="D802"/>
  <c r="F672"/>
  <c r="H672" s="1"/>
  <c r="D674"/>
  <c r="F544"/>
  <c r="H544" s="1"/>
  <c r="D546"/>
  <c r="F425"/>
  <c r="H425" s="1"/>
  <c r="D427"/>
  <c r="F361"/>
  <c r="H361" s="1"/>
  <c r="D363"/>
  <c r="F297"/>
  <c r="H297" s="1"/>
  <c r="D299"/>
  <c r="F233"/>
  <c r="H233" s="1"/>
  <c r="D235"/>
  <c r="F169"/>
  <c r="H169" s="1"/>
  <c r="D171"/>
  <c r="F105"/>
  <c r="H105" s="1"/>
  <c r="D107"/>
  <c r="F41"/>
  <c r="H41" s="1"/>
  <c r="D43"/>
  <c r="F1231"/>
  <c r="H1231" s="1"/>
  <c r="D1233"/>
  <c r="F960"/>
  <c r="H960" s="1"/>
  <c r="D962"/>
  <c r="F704"/>
  <c r="H704" s="1"/>
  <c r="D706"/>
  <c r="F448"/>
  <c r="H448" s="1"/>
  <c r="D450"/>
  <c r="F313"/>
  <c r="H313" s="1"/>
  <c r="D315"/>
  <c r="F185"/>
  <c r="H185" s="1"/>
  <c r="D187"/>
  <c r="F57"/>
  <c r="H57" s="1"/>
  <c r="D59"/>
  <c r="F896"/>
  <c r="H896" s="1"/>
  <c r="D898"/>
  <c r="F409"/>
  <c r="H409" s="1"/>
  <c r="D411"/>
  <c r="F153"/>
  <c r="H153" s="1"/>
  <c r="D155"/>
  <c r="F1024"/>
  <c r="H1024" s="1"/>
  <c r="D1026"/>
  <c r="F345"/>
  <c r="H345" s="1"/>
  <c r="D347"/>
  <c r="F512"/>
  <c r="H512" s="1"/>
  <c r="D514"/>
  <c r="D21"/>
  <c r="D29"/>
  <c r="D37"/>
  <c r="D45"/>
  <c r="D61"/>
  <c r="D69"/>
  <c r="D77"/>
  <c r="D85"/>
  <c r="D93"/>
  <c r="D101"/>
  <c r="D109"/>
  <c r="D117"/>
  <c r="D125"/>
  <c r="D133"/>
  <c r="D141"/>
  <c r="D149"/>
  <c r="D157"/>
  <c r="D165"/>
  <c r="D173"/>
  <c r="D181"/>
  <c r="D189"/>
  <c r="D197"/>
  <c r="D205"/>
  <c r="D213"/>
  <c r="D221"/>
  <c r="D229"/>
  <c r="D237"/>
  <c r="D245"/>
  <c r="D253"/>
  <c r="D261"/>
  <c r="D269"/>
  <c r="D277"/>
  <c r="D285"/>
  <c r="D293"/>
  <c r="D301"/>
  <c r="D309"/>
  <c r="D317"/>
  <c r="D325"/>
  <c r="D333"/>
  <c r="D341"/>
  <c r="D349"/>
  <c r="D357"/>
  <c r="D365"/>
  <c r="D373"/>
  <c r="D381"/>
  <c r="D389"/>
  <c r="D397"/>
  <c r="D405"/>
  <c r="D413"/>
  <c r="D421"/>
  <c r="D429"/>
  <c r="D438"/>
  <c r="D454"/>
  <c r="D470"/>
  <c r="D486"/>
  <c r="D502"/>
  <c r="D518"/>
  <c r="D534"/>
  <c r="D550"/>
  <c r="D566"/>
  <c r="D582"/>
  <c r="D598"/>
  <c r="D614"/>
  <c r="D630"/>
  <c r="D646"/>
  <c r="D662"/>
  <c r="D678"/>
  <c r="D694"/>
  <c r="D710"/>
  <c r="D726"/>
  <c r="D742"/>
  <c r="D758"/>
  <c r="D774"/>
  <c r="D790"/>
  <c r="D806"/>
  <c r="D822"/>
  <c r="D838"/>
  <c r="D854"/>
  <c r="D870"/>
  <c r="D886"/>
  <c r="D902"/>
  <c r="D918"/>
  <c r="D934"/>
  <c r="D950"/>
  <c r="D966"/>
  <c r="D982"/>
  <c r="D998"/>
  <c r="D1014"/>
  <c r="D1030"/>
  <c r="D1046"/>
  <c r="D1062"/>
  <c r="D1078"/>
  <c r="D1094"/>
  <c r="D1110"/>
  <c r="D1126"/>
  <c r="D1142"/>
  <c r="D1158"/>
  <c r="D1174"/>
  <c r="D1190"/>
  <c r="D1470"/>
  <c r="D506"/>
  <c r="D474"/>
  <c r="D442"/>
  <c r="D423"/>
  <c r="D407"/>
  <c r="D391"/>
  <c r="D375"/>
  <c r="D359"/>
  <c r="D343"/>
  <c r="D327"/>
  <c r="D311"/>
  <c r="D295"/>
  <c r="D279"/>
  <c r="D263"/>
  <c r="D247"/>
  <c r="D231"/>
  <c r="D215"/>
  <c r="D199"/>
  <c r="D183"/>
  <c r="D167"/>
  <c r="D151"/>
  <c r="D135"/>
  <c r="D119"/>
  <c r="D103"/>
  <c r="D87"/>
  <c r="D71"/>
  <c r="D55"/>
  <c r="D39"/>
  <c r="D23"/>
  <c r="D626"/>
  <c r="D2089"/>
  <c r="D2093"/>
  <c r="D2097"/>
  <c r="D2170"/>
  <c r="D2174"/>
  <c r="D2178"/>
  <c r="D2182"/>
  <c r="D2186"/>
  <c r="D2190"/>
  <c r="D2194"/>
  <c r="D2198"/>
  <c r="D2202"/>
  <c r="D2206"/>
  <c r="D2210"/>
  <c r="D2214"/>
  <c r="D2218"/>
  <c r="D2222"/>
  <c r="F1946"/>
  <c r="H1946" s="1"/>
  <c r="D1948"/>
  <c r="F1954"/>
  <c r="H1954" s="1"/>
  <c r="D1956"/>
  <c r="F1964"/>
  <c r="H1964" s="1"/>
  <c r="D1966"/>
  <c r="F1459"/>
  <c r="H1459" s="1"/>
  <c r="D1461"/>
  <c r="F1463"/>
  <c r="H1463" s="1"/>
  <c r="D1465"/>
  <c r="F1467"/>
  <c r="H1467" s="1"/>
  <c r="D1469"/>
  <c r="F1471"/>
  <c r="H1471" s="1"/>
  <c r="D1473"/>
  <c r="F1475"/>
  <c r="H1475" s="1"/>
  <c r="D1477"/>
  <c r="F1479"/>
  <c r="H1479" s="1"/>
  <c r="D1481"/>
  <c r="F1483"/>
  <c r="H1483" s="1"/>
  <c r="D1485"/>
  <c r="F1487"/>
  <c r="H1487" s="1"/>
  <c r="D1489"/>
  <c r="F1491"/>
  <c r="H1491" s="1"/>
  <c r="D1493"/>
  <c r="F1495"/>
  <c r="H1495" s="1"/>
  <c r="D1497"/>
  <c r="F1499"/>
  <c r="H1499" s="1"/>
  <c r="D1501"/>
  <c r="F1503"/>
  <c r="H1503" s="1"/>
  <c r="D1505"/>
  <c r="F1507"/>
  <c r="H1507" s="1"/>
  <c r="D1509"/>
  <c r="F1511"/>
  <c r="H1511" s="1"/>
  <c r="D1513"/>
  <c r="F1515"/>
  <c r="H1515" s="1"/>
  <c r="D1517"/>
  <c r="F1519"/>
  <c r="H1519" s="1"/>
  <c r="D1521"/>
  <c r="F1523"/>
  <c r="H1523" s="1"/>
  <c r="D1525"/>
  <c r="F1527"/>
  <c r="H1527" s="1"/>
  <c r="D1529"/>
  <c r="F1531"/>
  <c r="H1531" s="1"/>
  <c r="D1533"/>
  <c r="F1535"/>
  <c r="H1535" s="1"/>
  <c r="D1537"/>
  <c r="F1539"/>
  <c r="H1539" s="1"/>
  <c r="D1541"/>
  <c r="F1543"/>
  <c r="H1543" s="1"/>
  <c r="D1545"/>
  <c r="F1547"/>
  <c r="H1547" s="1"/>
  <c r="D1549"/>
  <c r="F1551"/>
  <c r="H1551" s="1"/>
  <c r="D1553"/>
  <c r="F1555"/>
  <c r="H1555" s="1"/>
  <c r="D1557"/>
  <c r="F1559"/>
  <c r="H1559" s="1"/>
  <c r="D1561"/>
  <c r="F1563"/>
  <c r="H1563" s="1"/>
  <c r="D1565"/>
  <c r="F1567"/>
  <c r="H1567" s="1"/>
  <c r="D1569"/>
  <c r="F1571"/>
  <c r="H1571" s="1"/>
  <c r="D1573"/>
  <c r="F1575"/>
  <c r="H1575" s="1"/>
  <c r="D1577"/>
  <c r="F1579"/>
  <c r="H1579" s="1"/>
  <c r="D1581"/>
  <c r="F1583"/>
  <c r="H1583" s="1"/>
  <c r="D1585"/>
  <c r="F1587"/>
  <c r="H1587" s="1"/>
  <c r="D1589"/>
  <c r="F1591"/>
  <c r="H1591" s="1"/>
  <c r="D1593"/>
  <c r="F1595"/>
  <c r="H1595" s="1"/>
  <c r="D1597"/>
  <c r="F1599"/>
  <c r="H1599" s="1"/>
  <c r="D1601"/>
  <c r="F1603"/>
  <c r="H1603" s="1"/>
  <c r="D1605"/>
  <c r="F1607"/>
  <c r="H1607" s="1"/>
  <c r="D1609"/>
  <c r="F1611"/>
  <c r="H1611" s="1"/>
  <c r="D1613"/>
  <c r="F1615"/>
  <c r="H1615" s="1"/>
  <c r="D1617"/>
  <c r="F1619"/>
  <c r="H1619" s="1"/>
  <c r="D1621"/>
  <c r="F1623"/>
  <c r="H1623" s="1"/>
  <c r="D1625"/>
  <c r="F1627"/>
  <c r="H1627" s="1"/>
  <c r="D1629"/>
  <c r="F1631"/>
  <c r="D1633"/>
  <c r="F1635"/>
  <c r="H1635" s="1"/>
  <c r="D1637"/>
  <c r="F1639"/>
  <c r="H1639" s="1"/>
  <c r="D1641"/>
  <c r="F1643"/>
  <c r="H1643" s="1"/>
  <c r="D1645"/>
  <c r="F1647"/>
  <c r="H1647" s="1"/>
  <c r="D1649"/>
  <c r="F1651"/>
  <c r="H1651" s="1"/>
  <c r="D1653"/>
  <c r="F1655"/>
  <c r="H1655" s="1"/>
  <c r="D1657"/>
  <c r="F1659"/>
  <c r="H1659" s="1"/>
  <c r="D1661"/>
  <c r="F1663"/>
  <c r="H1663" s="1"/>
  <c r="D1665"/>
  <c r="F1667"/>
  <c r="H1667" s="1"/>
  <c r="D1669"/>
  <c r="F1671"/>
  <c r="H1671" s="1"/>
  <c r="D1673"/>
  <c r="F1675"/>
  <c r="H1675" s="1"/>
  <c r="D1677"/>
  <c r="F1679"/>
  <c r="H1679" s="1"/>
  <c r="D1681"/>
  <c r="F1683"/>
  <c r="H1683" s="1"/>
  <c r="D1685"/>
  <c r="F1687"/>
  <c r="H1687" s="1"/>
  <c r="D1689"/>
  <c r="F1691"/>
  <c r="H1691" s="1"/>
  <c r="D1693"/>
  <c r="F1695"/>
  <c r="H1695" s="1"/>
  <c r="D1697"/>
  <c r="F1699"/>
  <c r="H1699" s="1"/>
  <c r="D1701"/>
  <c r="F1703"/>
  <c r="H1703" s="1"/>
  <c r="D1705"/>
  <c r="F1707"/>
  <c r="H1707" s="1"/>
  <c r="D1709"/>
  <c r="F1711"/>
  <c r="H1711" s="1"/>
  <c r="D1713"/>
  <c r="F1715"/>
  <c r="H1715" s="1"/>
  <c r="D1717"/>
  <c r="F1719"/>
  <c r="H1719" s="1"/>
  <c r="D1721"/>
  <c r="F1723"/>
  <c r="H1723" s="1"/>
  <c r="D1725"/>
  <c r="F1727"/>
  <c r="H1727" s="1"/>
  <c r="D1729"/>
  <c r="F1731"/>
  <c r="H1731" s="1"/>
  <c r="D1733"/>
  <c r="F1735"/>
  <c r="H1735" s="1"/>
  <c r="D1737"/>
  <c r="F1739"/>
  <c r="H1739" s="1"/>
  <c r="D1741"/>
  <c r="F1743"/>
  <c r="H1743" s="1"/>
  <c r="D1745"/>
  <c r="F1747"/>
  <c r="H1747" s="1"/>
  <c r="D1749"/>
  <c r="F1751"/>
  <c r="H1751" s="1"/>
  <c r="D1753"/>
  <c r="F1755"/>
  <c r="H1755" s="1"/>
  <c r="D1757"/>
  <c r="F1759"/>
  <c r="H1759" s="1"/>
  <c r="D1761"/>
  <c r="F1763"/>
  <c r="H1763" s="1"/>
  <c r="D1765"/>
  <c r="F1767"/>
  <c r="H1767" s="1"/>
  <c r="D1769"/>
  <c r="F1771"/>
  <c r="H1771" s="1"/>
  <c r="D1773"/>
  <c r="F1775"/>
  <c r="H1775" s="1"/>
  <c r="D1777"/>
  <c r="F1779"/>
  <c r="H1779" s="1"/>
  <c r="D1781"/>
  <c r="F1783"/>
  <c r="H1783" s="1"/>
  <c r="D1785"/>
  <c r="F1787"/>
  <c r="H1787" s="1"/>
  <c r="D1789"/>
  <c r="F1791"/>
  <c r="H1791" s="1"/>
  <c r="D1793"/>
  <c r="F1795"/>
  <c r="H1795" s="1"/>
  <c r="D1797"/>
  <c r="F1799"/>
  <c r="H1799" s="1"/>
  <c r="D1801"/>
  <c r="F1803"/>
  <c r="H1803" s="1"/>
  <c r="D1805"/>
  <c r="F1807"/>
  <c r="H1807" s="1"/>
  <c r="D1809"/>
  <c r="F1811"/>
  <c r="H1811" s="1"/>
  <c r="D1813"/>
  <c r="F1815"/>
  <c r="H1815" s="1"/>
  <c r="D1817"/>
  <c r="F1819"/>
  <c r="H1819" s="1"/>
  <c r="D1821"/>
  <c r="F1823"/>
  <c r="H1823" s="1"/>
  <c r="D1825"/>
  <c r="F1827"/>
  <c r="H1827" s="1"/>
  <c r="D1829"/>
  <c r="F1831"/>
  <c r="H1831" s="1"/>
  <c r="D1833"/>
  <c r="F1835"/>
  <c r="H1835" s="1"/>
  <c r="D1837"/>
  <c r="F1839"/>
  <c r="H1839" s="1"/>
  <c r="D1841"/>
  <c r="F1843"/>
  <c r="H1843" s="1"/>
  <c r="D1845"/>
  <c r="F1847"/>
  <c r="H1847" s="1"/>
  <c r="D1849"/>
  <c r="F1851"/>
  <c r="H1851" s="1"/>
  <c r="D1853"/>
  <c r="F1855"/>
  <c r="H1855" s="1"/>
  <c r="D1857"/>
  <c r="F1859"/>
  <c r="H1859" s="1"/>
  <c r="D1861"/>
  <c r="F1863"/>
  <c r="H1863" s="1"/>
  <c r="D1865"/>
  <c r="F1867"/>
  <c r="H1867" s="1"/>
  <c r="D1869"/>
  <c r="F1871"/>
  <c r="H1871" s="1"/>
  <c r="D1873"/>
  <c r="F1875"/>
  <c r="H1875" s="1"/>
  <c r="D1877"/>
  <c r="F1879"/>
  <c r="H1879" s="1"/>
  <c r="D1881"/>
  <c r="F1883"/>
  <c r="H1883" s="1"/>
  <c r="D1885"/>
  <c r="F1887"/>
  <c r="H1887" s="1"/>
  <c r="D1889"/>
  <c r="F1891"/>
  <c r="H1891" s="1"/>
  <c r="D1893"/>
  <c r="F1895"/>
  <c r="H1895" s="1"/>
  <c r="D1897"/>
  <c r="F1899"/>
  <c r="H1899" s="1"/>
  <c r="D1901"/>
  <c r="F1903"/>
  <c r="H1903" s="1"/>
  <c r="D1905"/>
  <c r="F1907"/>
  <c r="H1907" s="1"/>
  <c r="D1909"/>
  <c r="F1911"/>
  <c r="H1911" s="1"/>
  <c r="D1913"/>
  <c r="F1915"/>
  <c r="H1915" s="1"/>
  <c r="D1917"/>
  <c r="F1919"/>
  <c r="H1919" s="1"/>
  <c r="D1921"/>
  <c r="F1923"/>
  <c r="H1923" s="1"/>
  <c r="D1925"/>
  <c r="F1927"/>
  <c r="H1927" s="1"/>
  <c r="D1929"/>
  <c r="F1931"/>
  <c r="D1933"/>
  <c r="F1935"/>
  <c r="H1935" s="1"/>
  <c r="D1937"/>
  <c r="F1939"/>
  <c r="H1939" s="1"/>
  <c r="D1941"/>
  <c r="F1943"/>
  <c r="D1945"/>
  <c r="F1947"/>
  <c r="H1947" s="1"/>
  <c r="D1949"/>
  <c r="F1951"/>
  <c r="H1951" s="1"/>
  <c r="D1953"/>
  <c r="F1955"/>
  <c r="H1955" s="1"/>
  <c r="D1957"/>
  <c r="F1959"/>
  <c r="H1959" s="1"/>
  <c r="D1961"/>
  <c r="F1966"/>
  <c r="D1968"/>
  <c r="F2041"/>
  <c r="D2043"/>
  <c r="F2008"/>
  <c r="H2008" s="1"/>
  <c r="D2010"/>
  <c r="F540"/>
  <c r="H540" s="1"/>
  <c r="D542"/>
  <c r="F604"/>
  <c r="H604" s="1"/>
  <c r="D606"/>
  <c r="F620"/>
  <c r="H620" s="1"/>
  <c r="D622"/>
  <c r="F668"/>
  <c r="H668" s="1"/>
  <c r="D670"/>
  <c r="F684"/>
  <c r="H684" s="1"/>
  <c r="D686"/>
  <c r="F732"/>
  <c r="H732" s="1"/>
  <c r="D734"/>
  <c r="F748"/>
  <c r="H748" s="1"/>
  <c r="D750"/>
  <c r="F796"/>
  <c r="H796" s="1"/>
  <c r="D798"/>
  <c r="F812"/>
  <c r="H812" s="1"/>
  <c r="D814"/>
  <c r="F860"/>
  <c r="H860" s="1"/>
  <c r="D862"/>
  <c r="F876"/>
  <c r="H876" s="1"/>
  <c r="D878"/>
  <c r="F924"/>
  <c r="H924" s="1"/>
  <c r="D926"/>
  <c r="F940"/>
  <c r="H940" s="1"/>
  <c r="D942"/>
  <c r="F988"/>
  <c r="H988" s="1"/>
  <c r="D990"/>
  <c r="F1004"/>
  <c r="H1004" s="1"/>
  <c r="D1006"/>
  <c r="F1020"/>
  <c r="H1020" s="1"/>
  <c r="D1022"/>
  <c r="F1052"/>
  <c r="H1052" s="1"/>
  <c r="D1054"/>
  <c r="F1068"/>
  <c r="D1070"/>
  <c r="F1116"/>
  <c r="H1116" s="1"/>
  <c r="D1118"/>
  <c r="F1132"/>
  <c r="H1132" s="1"/>
  <c r="D1134"/>
  <c r="F1180"/>
  <c r="H1180" s="1"/>
  <c r="D1182"/>
  <c r="F1196"/>
  <c r="H1196" s="1"/>
  <c r="D1198"/>
  <c r="F1223"/>
  <c r="H1223" s="1"/>
  <c r="D1225"/>
  <c r="F1255"/>
  <c r="H1255" s="1"/>
  <c r="D1257"/>
  <c r="F1287"/>
  <c r="H1287" s="1"/>
  <c r="D1289"/>
  <c r="F1319"/>
  <c r="H1319" s="1"/>
  <c r="D1321"/>
  <c r="F1351"/>
  <c r="H1351" s="1"/>
  <c r="D1353"/>
  <c r="F1383"/>
  <c r="H1383" s="1"/>
  <c r="D1385"/>
  <c r="F1415"/>
  <c r="H1415" s="1"/>
  <c r="D1417"/>
  <c r="F1447"/>
  <c r="H1447" s="1"/>
  <c r="D1449"/>
  <c r="F1500"/>
  <c r="H1500" s="1"/>
  <c r="D1502"/>
  <c r="F1564"/>
  <c r="H1564" s="1"/>
  <c r="D1566"/>
  <c r="F1628"/>
  <c r="H1628" s="1"/>
  <c r="D1630"/>
  <c r="F1692"/>
  <c r="H1692" s="1"/>
  <c r="D1694"/>
  <c r="F1756"/>
  <c r="H1756" s="1"/>
  <c r="D1758"/>
  <c r="F1820"/>
  <c r="H1820" s="1"/>
  <c r="D1822"/>
  <c r="F1884"/>
  <c r="H1884" s="1"/>
  <c r="D1886"/>
  <c r="F1948"/>
  <c r="H1948" s="1"/>
  <c r="D1950"/>
  <c r="F1804"/>
  <c r="H1804" s="1"/>
  <c r="D1806"/>
  <c r="F1676"/>
  <c r="H1676" s="1"/>
  <c r="D1678"/>
  <c r="F1548"/>
  <c r="H1548" s="1"/>
  <c r="D1550"/>
  <c r="F1439"/>
  <c r="H1439" s="1"/>
  <c r="D1441"/>
  <c r="F1375"/>
  <c r="H1375" s="1"/>
  <c r="D1377"/>
  <c r="F1311"/>
  <c r="H1311" s="1"/>
  <c r="D1313"/>
  <c r="F1247"/>
  <c r="H1247" s="1"/>
  <c r="D1249"/>
  <c r="F1192"/>
  <c r="H1192" s="1"/>
  <c r="D1194"/>
  <c r="F1160"/>
  <c r="H1160" s="1"/>
  <c r="D1162"/>
  <c r="F1128"/>
  <c r="H1128" s="1"/>
  <c r="D1130"/>
  <c r="F1096"/>
  <c r="H1096" s="1"/>
  <c r="D1098"/>
  <c r="F1064"/>
  <c r="H1064" s="1"/>
  <c r="D1066"/>
  <c r="F1032"/>
  <c r="H1032" s="1"/>
  <c r="D1034"/>
  <c r="F1000"/>
  <c r="H1000" s="1"/>
  <c r="D1002"/>
  <c r="F968"/>
  <c r="H968" s="1"/>
  <c r="D970"/>
  <c r="F936"/>
  <c r="H936" s="1"/>
  <c r="D938"/>
  <c r="F904"/>
  <c r="H904" s="1"/>
  <c r="D906"/>
  <c r="F872"/>
  <c r="H872" s="1"/>
  <c r="D874"/>
  <c r="F840"/>
  <c r="H840" s="1"/>
  <c r="D842"/>
  <c r="F808"/>
  <c r="H808" s="1"/>
  <c r="D810"/>
  <c r="F776"/>
  <c r="H776" s="1"/>
  <c r="D778"/>
  <c r="F744"/>
  <c r="H744" s="1"/>
  <c r="D746"/>
  <c r="F712"/>
  <c r="H712" s="1"/>
  <c r="D714"/>
  <c r="F680"/>
  <c r="H680" s="1"/>
  <c r="D682"/>
  <c r="F648"/>
  <c r="H648" s="1"/>
  <c r="D650"/>
  <c r="F616"/>
  <c r="H616" s="1"/>
  <c r="D618"/>
  <c r="F584"/>
  <c r="H584" s="1"/>
  <c r="D586"/>
  <c r="F552"/>
  <c r="H552" s="1"/>
  <c r="D554"/>
  <c r="F1900"/>
  <c r="H1900" s="1"/>
  <c r="D1902"/>
  <c r="F1836"/>
  <c r="H1836" s="1"/>
  <c r="D1838"/>
  <c r="F1644"/>
  <c r="H1644" s="1"/>
  <c r="D1646"/>
  <c r="F1516"/>
  <c r="H1516" s="1"/>
  <c r="D1518"/>
  <c r="F1391"/>
  <c r="H1391" s="1"/>
  <c r="D1393"/>
  <c r="F1263"/>
  <c r="H1263" s="1"/>
  <c r="D1265"/>
  <c r="F1168"/>
  <c r="H1168" s="1"/>
  <c r="D1170"/>
  <c r="F1104"/>
  <c r="H1104" s="1"/>
  <c r="D1106"/>
  <c r="F1040"/>
  <c r="H1040" s="1"/>
  <c r="D1042"/>
  <c r="F976"/>
  <c r="H976" s="1"/>
  <c r="D978"/>
  <c r="F912"/>
  <c r="H912" s="1"/>
  <c r="D914"/>
  <c r="F848"/>
  <c r="H848" s="1"/>
  <c r="D850"/>
  <c r="F784"/>
  <c r="H784" s="1"/>
  <c r="D786"/>
  <c r="F720"/>
  <c r="H720" s="1"/>
  <c r="D722"/>
  <c r="F656"/>
  <c r="H656" s="1"/>
  <c r="D658"/>
  <c r="F592"/>
  <c r="H592" s="1"/>
  <c r="D594"/>
  <c r="F528"/>
  <c r="H528" s="1"/>
  <c r="D530"/>
  <c r="F464"/>
  <c r="H464" s="1"/>
  <c r="D466"/>
  <c r="F417"/>
  <c r="H417" s="1"/>
  <c r="D419"/>
  <c r="F385"/>
  <c r="H385" s="1"/>
  <c r="D387"/>
  <c r="F353"/>
  <c r="H353" s="1"/>
  <c r="D355"/>
  <c r="F321"/>
  <c r="H321" s="1"/>
  <c r="D323"/>
  <c r="F289"/>
  <c r="H289" s="1"/>
  <c r="D291"/>
  <c r="F257"/>
  <c r="H257" s="1"/>
  <c r="D259"/>
  <c r="F225"/>
  <c r="H225" s="1"/>
  <c r="D227"/>
  <c r="F193"/>
  <c r="H193" s="1"/>
  <c r="D195"/>
  <c r="F161"/>
  <c r="H161" s="1"/>
  <c r="D163"/>
  <c r="F129"/>
  <c r="H129" s="1"/>
  <c r="D131"/>
  <c r="F97"/>
  <c r="H97" s="1"/>
  <c r="D99"/>
  <c r="F65"/>
  <c r="H65" s="1"/>
  <c r="D67"/>
  <c r="F33"/>
  <c r="H33" s="1"/>
  <c r="D35"/>
  <c r="F1295"/>
  <c r="H1295" s="1"/>
  <c r="D1297"/>
  <c r="F1120"/>
  <c r="H1120" s="1"/>
  <c r="D1122"/>
  <c r="F992"/>
  <c r="H992" s="1"/>
  <c r="D994"/>
  <c r="F864"/>
  <c r="H864" s="1"/>
  <c r="D866"/>
  <c r="F736"/>
  <c r="H736" s="1"/>
  <c r="D738"/>
  <c r="F608"/>
  <c r="H608" s="1"/>
  <c r="D610"/>
  <c r="F480"/>
  <c r="H480" s="1"/>
  <c r="D482"/>
  <c r="F393"/>
  <c r="H393" s="1"/>
  <c r="D395"/>
  <c r="F329"/>
  <c r="H329" s="1"/>
  <c r="D331"/>
  <c r="F265"/>
  <c r="H265" s="1"/>
  <c r="D267"/>
  <c r="F201"/>
  <c r="H201" s="1"/>
  <c r="D203"/>
  <c r="F137"/>
  <c r="H137" s="1"/>
  <c r="D139"/>
  <c r="F73"/>
  <c r="H73" s="1"/>
  <c r="D75"/>
  <c r="F1359"/>
  <c r="H1359" s="1"/>
  <c r="D1361"/>
  <c r="F1088"/>
  <c r="H1088" s="1"/>
  <c r="D1090"/>
  <c r="F832"/>
  <c r="H832" s="1"/>
  <c r="D834"/>
  <c r="F576"/>
  <c r="H576" s="1"/>
  <c r="D578"/>
  <c r="F377"/>
  <c r="H377" s="1"/>
  <c r="D379"/>
  <c r="F249"/>
  <c r="H249" s="1"/>
  <c r="D251"/>
  <c r="F121"/>
  <c r="H121" s="1"/>
  <c r="D123"/>
  <c r="F1152"/>
  <c r="H1152" s="1"/>
  <c r="D1154"/>
  <c r="F640"/>
  <c r="H640" s="1"/>
  <c r="D642"/>
  <c r="F281"/>
  <c r="H281" s="1"/>
  <c r="D283"/>
  <c r="F25"/>
  <c r="H25" s="1"/>
  <c r="D27"/>
  <c r="F768"/>
  <c r="H768" s="1"/>
  <c r="D770"/>
  <c r="F89"/>
  <c r="H89" s="1"/>
  <c r="D91"/>
  <c r="F217"/>
  <c r="H217" s="1"/>
  <c r="D219"/>
  <c r="D25"/>
  <c r="D33"/>
  <c r="D41"/>
  <c r="D49"/>
  <c r="D57"/>
  <c r="D65"/>
  <c r="D73"/>
  <c r="D81"/>
  <c r="D89"/>
  <c r="D97"/>
  <c r="D105"/>
  <c r="D113"/>
  <c r="D121"/>
  <c r="D129"/>
  <c r="D137"/>
  <c r="D145"/>
  <c r="D153"/>
  <c r="D161"/>
  <c r="D169"/>
  <c r="D177"/>
  <c r="D185"/>
  <c r="D193"/>
  <c r="D201"/>
  <c r="D209"/>
  <c r="D217"/>
  <c r="D225"/>
  <c r="D233"/>
  <c r="D241"/>
  <c r="D249"/>
  <c r="D257"/>
  <c r="D265"/>
  <c r="D273"/>
  <c r="D281"/>
  <c r="D289"/>
  <c r="D297"/>
  <c r="D305"/>
  <c r="D313"/>
  <c r="D321"/>
  <c r="D329"/>
  <c r="D337"/>
  <c r="D345"/>
  <c r="D353"/>
  <c r="D361"/>
  <c r="D369"/>
  <c r="D377"/>
  <c r="D385"/>
  <c r="D393"/>
  <c r="D401"/>
  <c r="D409"/>
  <c r="D417"/>
  <c r="D425"/>
  <c r="D433"/>
  <c r="D446"/>
  <c r="D462"/>
  <c r="D478"/>
  <c r="D494"/>
  <c r="D510"/>
  <c r="D526"/>
  <c r="D558"/>
  <c r="D574"/>
  <c r="D590"/>
  <c r="D638"/>
  <c r="D654"/>
  <c r="D702"/>
  <c r="D718"/>
  <c r="D766"/>
  <c r="D782"/>
  <c r="D830"/>
  <c r="D846"/>
  <c r="D894"/>
  <c r="D910"/>
  <c r="D958"/>
  <c r="D974"/>
  <c r="D1038"/>
  <c r="D1086"/>
  <c r="D1102"/>
  <c r="D1150"/>
  <c r="D1166"/>
  <c r="D522"/>
  <c r="D490"/>
  <c r="D458"/>
  <c r="D431"/>
  <c r="D415"/>
  <c r="D399"/>
  <c r="D383"/>
  <c r="D367"/>
  <c r="D351"/>
  <c r="D335"/>
  <c r="D319"/>
  <c r="D303"/>
  <c r="D287"/>
  <c r="D271"/>
  <c r="D255"/>
  <c r="D239"/>
  <c r="D223"/>
  <c r="D207"/>
  <c r="D191"/>
  <c r="D175"/>
  <c r="D159"/>
  <c r="D143"/>
  <c r="D127"/>
  <c r="D111"/>
  <c r="D95"/>
  <c r="D79"/>
  <c r="D63"/>
  <c r="D47"/>
  <c r="D31"/>
  <c r="D2087"/>
  <c r="D2091"/>
  <c r="D2095"/>
  <c r="D2099"/>
  <c r="D2101"/>
  <c r="D2103"/>
  <c r="D2105"/>
  <c r="D2107"/>
  <c r="D2109"/>
  <c r="D2111"/>
  <c r="D2113"/>
  <c r="D2115"/>
  <c r="D2117"/>
  <c r="D2119"/>
  <c r="D2121"/>
  <c r="D2123"/>
  <c r="D2125"/>
  <c r="D2127"/>
  <c r="D2129"/>
  <c r="D2131"/>
  <c r="D2133"/>
  <c r="D2135"/>
  <c r="D2137"/>
  <c r="D2139"/>
  <c r="D2141"/>
  <c r="D2143"/>
  <c r="D2145"/>
  <c r="D2147"/>
  <c r="D2149"/>
  <c r="D2151"/>
  <c r="D2153"/>
  <c r="D2155"/>
  <c r="D2157"/>
  <c r="D2159"/>
  <c r="D2161"/>
  <c r="D2163"/>
  <c r="D2165"/>
  <c r="D2167"/>
  <c r="D2169"/>
  <c r="D2173"/>
  <c r="D2177"/>
  <c r="D2181"/>
  <c r="D2185"/>
  <c r="D2189"/>
  <c r="D2193"/>
  <c r="D2197"/>
  <c r="D2201"/>
  <c r="D2205"/>
  <c r="D2209"/>
  <c r="D2213"/>
  <c r="D2217"/>
  <c r="D2221"/>
  <c r="D2090"/>
  <c r="D2094"/>
  <c r="D2098"/>
  <c r="D2171"/>
  <c r="D2175"/>
  <c r="D2179"/>
  <c r="D2183"/>
  <c r="D2187"/>
  <c r="D2191"/>
  <c r="D2195"/>
  <c r="D2199"/>
  <c r="D2203"/>
  <c r="D2207"/>
  <c r="D2211"/>
  <c r="D2215"/>
  <c r="D2219"/>
  <c r="D2223"/>
  <c r="H2041"/>
  <c r="H2033"/>
  <c r="H1943"/>
  <c r="H2073"/>
  <c r="F652"/>
  <c r="H652" s="1"/>
  <c r="F624"/>
  <c r="H624" s="1"/>
  <c r="H1931"/>
  <c r="H1925"/>
  <c r="F2085"/>
  <c r="F2089"/>
  <c r="F2093"/>
  <c r="F2097"/>
  <c r="F2099"/>
  <c r="F2101"/>
  <c r="F2103"/>
  <c r="F2105"/>
  <c r="F2107"/>
  <c r="F2109"/>
  <c r="F2111"/>
  <c r="F2113"/>
  <c r="F2115"/>
  <c r="F2117"/>
  <c r="F2119"/>
  <c r="F2121"/>
  <c r="F2123"/>
  <c r="F2125"/>
  <c r="F2127"/>
  <c r="F2129"/>
  <c r="F2131"/>
  <c r="F2133"/>
  <c r="F2135"/>
  <c r="F2137"/>
  <c r="F2139"/>
  <c r="F2141"/>
  <c r="F2143"/>
  <c r="F2145"/>
  <c r="F2147"/>
  <c r="F2149"/>
  <c r="F2151"/>
  <c r="F2153"/>
  <c r="F2155"/>
  <c r="F2157"/>
  <c r="F2159"/>
  <c r="F2161"/>
  <c r="F2163"/>
  <c r="F2165"/>
  <c r="F2167"/>
  <c r="F2171"/>
  <c r="F2175"/>
  <c r="F2179"/>
  <c r="F2183"/>
  <c r="F2187"/>
  <c r="F2191"/>
  <c r="F2195"/>
  <c r="F2199"/>
  <c r="F2203"/>
  <c r="F2207"/>
  <c r="F2211"/>
  <c r="F2215"/>
  <c r="F2219"/>
  <c r="F2223"/>
  <c r="F2088"/>
  <c r="F2092"/>
  <c r="F2096"/>
  <c r="F2169"/>
  <c r="F2173"/>
  <c r="F2177"/>
  <c r="F2181"/>
  <c r="F2185"/>
  <c r="F2189"/>
  <c r="F2193"/>
  <c r="F2197"/>
  <c r="F2201"/>
  <c r="F2205"/>
  <c r="F2209"/>
  <c r="F2213"/>
  <c r="F2217"/>
  <c r="F2221"/>
  <c r="F2086"/>
  <c r="F2090"/>
  <c r="F2094"/>
  <c r="F2098"/>
  <c r="F2100"/>
  <c r="F2102"/>
  <c r="F2104"/>
  <c r="F2106"/>
  <c r="F2108"/>
  <c r="F2110"/>
  <c r="F2112"/>
  <c r="F2114"/>
  <c r="F2116"/>
  <c r="F2118"/>
  <c r="F2120"/>
  <c r="F2122"/>
  <c r="F2124"/>
  <c r="F2126"/>
  <c r="F2128"/>
  <c r="F2130"/>
  <c r="F2132"/>
  <c r="F2134"/>
  <c r="F2136"/>
  <c r="F2138"/>
  <c r="F2140"/>
  <c r="F2142"/>
  <c r="F2144"/>
  <c r="F2146"/>
  <c r="F2148"/>
  <c r="F2150"/>
  <c r="F2152"/>
  <c r="F2154"/>
  <c r="F2156"/>
  <c r="F2158"/>
  <c r="F2160"/>
  <c r="F2162"/>
  <c r="F2164"/>
  <c r="F2166"/>
  <c r="F2170"/>
  <c r="F2174"/>
  <c r="F2178"/>
  <c r="F2182"/>
  <c r="F2186"/>
  <c r="F2190"/>
  <c r="F2194"/>
  <c r="F2198"/>
  <c r="F2202"/>
  <c r="F2206"/>
  <c r="F2210"/>
  <c r="F2214"/>
  <c r="F2218"/>
  <c r="F2222"/>
  <c r="F2087"/>
  <c r="F2091"/>
  <c r="F2095"/>
  <c r="F2168"/>
  <c r="F2172"/>
  <c r="F2176"/>
  <c r="F2180"/>
  <c r="F2184"/>
  <c r="F2188"/>
  <c r="F2192"/>
  <c r="F2196"/>
  <c r="F2200"/>
  <c r="F2204"/>
  <c r="F2208"/>
  <c r="F2212"/>
  <c r="F2216"/>
  <c r="F2220"/>
  <c r="F1100"/>
  <c r="H1100" s="1"/>
  <c r="F700"/>
  <c r="H700" s="1"/>
  <c r="F331"/>
  <c r="H331" s="1"/>
  <c r="F724"/>
  <c r="H724" s="1"/>
  <c r="F203"/>
  <c r="H203" s="1"/>
  <c r="F1012"/>
  <c r="H1012" s="1"/>
  <c r="F427"/>
  <c r="H427" s="1"/>
  <c r="F267"/>
  <c r="H267" s="1"/>
  <c r="F131"/>
  <c r="H131" s="1"/>
  <c r="F1140"/>
  <c r="H1140" s="1"/>
  <c r="F852"/>
  <c r="H852" s="1"/>
  <c r="F596"/>
  <c r="H596" s="1"/>
  <c r="F363"/>
  <c r="H363" s="1"/>
  <c r="F299"/>
  <c r="H299" s="1"/>
  <c r="F235"/>
  <c r="H235" s="1"/>
  <c r="F163"/>
  <c r="H163" s="1"/>
  <c r="F99"/>
  <c r="H99" s="1"/>
  <c r="F1148"/>
  <c r="H1148" s="1"/>
  <c r="F972"/>
  <c r="H972" s="1"/>
  <c r="F828"/>
  <c r="H828" s="1"/>
  <c r="F780"/>
  <c r="H780" s="1"/>
  <c r="F572"/>
  <c r="H572" s="1"/>
  <c r="F1468"/>
  <c r="H1468" s="1"/>
  <c r="F1076"/>
  <c r="H1076" s="1"/>
  <c r="F948"/>
  <c r="H948" s="1"/>
  <c r="F788"/>
  <c r="H788" s="1"/>
  <c r="F660"/>
  <c r="H660" s="1"/>
  <c r="F379"/>
  <c r="H379" s="1"/>
  <c r="F347"/>
  <c r="H347" s="1"/>
  <c r="F315"/>
  <c r="H315" s="1"/>
  <c r="F283"/>
  <c r="H283" s="1"/>
  <c r="F251"/>
  <c r="H251" s="1"/>
  <c r="F219"/>
  <c r="H219" s="1"/>
  <c r="F187"/>
  <c r="H187" s="1"/>
  <c r="F147"/>
  <c r="H147" s="1"/>
  <c r="F115"/>
  <c r="H115" s="1"/>
  <c r="F83"/>
  <c r="H83" s="1"/>
  <c r="F35"/>
  <c r="H35" s="1"/>
  <c r="F908"/>
  <c r="H908" s="1"/>
  <c r="F1164"/>
  <c r="H1164" s="1"/>
  <c r="F1084"/>
  <c r="H1084" s="1"/>
  <c r="F1036"/>
  <c r="H1036" s="1"/>
  <c r="F956"/>
  <c r="H956" s="1"/>
  <c r="F892"/>
  <c r="H892" s="1"/>
  <c r="F844"/>
  <c r="H844" s="1"/>
  <c r="F764"/>
  <c r="H764" s="1"/>
  <c r="F716"/>
  <c r="H716" s="1"/>
  <c r="F636"/>
  <c r="H636" s="1"/>
  <c r="F588"/>
  <c r="H588" s="1"/>
  <c r="F1172"/>
  <c r="H1172" s="1"/>
  <c r="F1108"/>
  <c r="H1108" s="1"/>
  <c r="F1044"/>
  <c r="H1044" s="1"/>
  <c r="F980"/>
  <c r="H980" s="1"/>
  <c r="F916"/>
  <c r="H916" s="1"/>
  <c r="F884"/>
  <c r="H884" s="1"/>
  <c r="F820"/>
  <c r="H820" s="1"/>
  <c r="F756"/>
  <c r="H756" s="1"/>
  <c r="F692"/>
  <c r="H692" s="1"/>
  <c r="F628"/>
  <c r="H628" s="1"/>
  <c r="F564"/>
  <c r="H564" s="1"/>
  <c r="F532"/>
  <c r="H532" s="1"/>
  <c r="F387"/>
  <c r="H387" s="1"/>
  <c r="F371"/>
  <c r="H371" s="1"/>
  <c r="F355"/>
  <c r="H355" s="1"/>
  <c r="F339"/>
  <c r="H339" s="1"/>
  <c r="F323"/>
  <c r="H323" s="1"/>
  <c r="F307"/>
  <c r="H307" s="1"/>
  <c r="F291"/>
  <c r="H291" s="1"/>
  <c r="F275"/>
  <c r="H275" s="1"/>
  <c r="F259"/>
  <c r="H259" s="1"/>
  <c r="F243"/>
  <c r="H243" s="1"/>
  <c r="F227"/>
  <c r="H227" s="1"/>
  <c r="F211"/>
  <c r="H211" s="1"/>
  <c r="F195"/>
  <c r="H195" s="1"/>
  <c r="F171"/>
  <c r="H171" s="1"/>
  <c r="F155"/>
  <c r="H155" s="1"/>
  <c r="F139"/>
  <c r="H139" s="1"/>
  <c r="F123"/>
  <c r="H123" s="1"/>
  <c r="F107"/>
  <c r="H107" s="1"/>
  <c r="F91"/>
  <c r="H91" s="1"/>
  <c r="F75"/>
  <c r="H75" s="1"/>
  <c r="F43"/>
  <c r="H43" s="1"/>
  <c r="F556"/>
  <c r="H556" s="1"/>
  <c r="F431"/>
  <c r="H431" s="1"/>
  <c r="F423"/>
  <c r="H423" s="1"/>
  <c r="F383"/>
  <c r="H383" s="1"/>
  <c r="F375"/>
  <c r="H375" s="1"/>
  <c r="F367"/>
  <c r="H367" s="1"/>
  <c r="F359"/>
  <c r="H359" s="1"/>
  <c r="F351"/>
  <c r="H351" s="1"/>
  <c r="F343"/>
  <c r="H343" s="1"/>
  <c r="F335"/>
  <c r="H335" s="1"/>
  <c r="F327"/>
  <c r="H327" s="1"/>
  <c r="F319"/>
  <c r="H319" s="1"/>
  <c r="F311"/>
  <c r="H311" s="1"/>
  <c r="F303"/>
  <c r="H303" s="1"/>
  <c r="F295"/>
  <c r="H295" s="1"/>
  <c r="F287"/>
  <c r="H287" s="1"/>
  <c r="F279"/>
  <c r="H279" s="1"/>
  <c r="F271"/>
  <c r="H271" s="1"/>
  <c r="F263"/>
  <c r="H263" s="1"/>
  <c r="F255"/>
  <c r="H255" s="1"/>
  <c r="F247"/>
  <c r="H247" s="1"/>
  <c r="F239"/>
  <c r="H239" s="1"/>
  <c r="F231"/>
  <c r="H231" s="1"/>
  <c r="F223"/>
  <c r="H223" s="1"/>
  <c r="F215"/>
  <c r="H215" s="1"/>
  <c r="F207"/>
  <c r="H207" s="1"/>
  <c r="F199"/>
  <c r="H199" s="1"/>
  <c r="F191"/>
  <c r="H191" s="1"/>
  <c r="F183"/>
  <c r="H183" s="1"/>
  <c r="F167"/>
  <c r="H167" s="1"/>
  <c r="F159"/>
  <c r="H159" s="1"/>
  <c r="F151"/>
  <c r="H151" s="1"/>
  <c r="F143"/>
  <c r="H143" s="1"/>
  <c r="F135"/>
  <c r="H135" s="1"/>
  <c r="F127"/>
  <c r="H127" s="1"/>
  <c r="F119"/>
  <c r="H119" s="1"/>
  <c r="F111"/>
  <c r="H111" s="1"/>
  <c r="F103"/>
  <c r="H103" s="1"/>
  <c r="F95"/>
  <c r="H95" s="1"/>
  <c r="F87"/>
  <c r="H87" s="1"/>
  <c r="F79"/>
  <c r="H79" s="1"/>
  <c r="F71"/>
  <c r="H71" s="1"/>
  <c r="F47"/>
  <c r="H47" s="1"/>
  <c r="F39"/>
  <c r="H39" s="1"/>
  <c r="F31"/>
  <c r="H31" s="1"/>
  <c r="F504"/>
  <c r="H504" s="1"/>
  <c r="F472"/>
  <c r="H472" s="1"/>
  <c r="F440"/>
  <c r="H440" s="1"/>
  <c r="F421"/>
  <c r="H421" s="1"/>
  <c r="F405"/>
  <c r="H405" s="1"/>
  <c r="F389"/>
  <c r="H389" s="1"/>
  <c r="F373"/>
  <c r="H373" s="1"/>
  <c r="F357"/>
  <c r="H357" s="1"/>
  <c r="F341"/>
  <c r="H341" s="1"/>
  <c r="F325"/>
  <c r="H325" s="1"/>
  <c r="F309"/>
  <c r="H309" s="1"/>
  <c r="F293"/>
  <c r="H293" s="1"/>
  <c r="F277"/>
  <c r="H277" s="1"/>
  <c r="F261"/>
  <c r="H261" s="1"/>
  <c r="F245"/>
  <c r="H245" s="1"/>
  <c r="F229"/>
  <c r="H229" s="1"/>
  <c r="F213"/>
  <c r="H213" s="1"/>
  <c r="F197"/>
  <c r="H197" s="1"/>
  <c r="F181"/>
  <c r="H181" s="1"/>
  <c r="F165"/>
  <c r="H165" s="1"/>
  <c r="F149"/>
  <c r="H149" s="1"/>
  <c r="F133"/>
  <c r="H133" s="1"/>
  <c r="F117"/>
  <c r="H117" s="1"/>
  <c r="F101"/>
  <c r="H101" s="1"/>
  <c r="F85"/>
  <c r="H85" s="1"/>
  <c r="F69"/>
  <c r="H69" s="1"/>
  <c r="F53"/>
  <c r="H53" s="1"/>
  <c r="F37"/>
  <c r="H37" s="1"/>
  <c r="F21"/>
  <c r="H21" s="1"/>
  <c r="F520"/>
  <c r="H520" s="1"/>
  <c r="F488"/>
  <c r="H488" s="1"/>
  <c r="F456"/>
  <c r="H456" s="1"/>
  <c r="F429"/>
  <c r="H429" s="1"/>
  <c r="F413"/>
  <c r="H413" s="1"/>
  <c r="F397"/>
  <c r="H397" s="1"/>
  <c r="F381"/>
  <c r="H381" s="1"/>
  <c r="F365"/>
  <c r="H365" s="1"/>
  <c r="F349"/>
  <c r="H349" s="1"/>
  <c r="F333"/>
  <c r="H333" s="1"/>
  <c r="F317"/>
  <c r="H317" s="1"/>
  <c r="F301"/>
  <c r="H301" s="1"/>
  <c r="F285"/>
  <c r="H285" s="1"/>
  <c r="F269"/>
  <c r="H269" s="1"/>
  <c r="F253"/>
  <c r="H253" s="1"/>
  <c r="F237"/>
  <c r="H237" s="1"/>
  <c r="F221"/>
  <c r="H221" s="1"/>
  <c r="F205"/>
  <c r="H205" s="1"/>
  <c r="F189"/>
  <c r="H189" s="1"/>
  <c r="F173"/>
  <c r="H173" s="1"/>
  <c r="F157"/>
  <c r="H157" s="1"/>
  <c r="F141"/>
  <c r="H141" s="1"/>
  <c r="F125"/>
  <c r="H125" s="1"/>
  <c r="F109"/>
  <c r="H109" s="1"/>
  <c r="F93"/>
  <c r="H93" s="1"/>
  <c r="F77"/>
  <c r="H77" s="1"/>
  <c r="F61"/>
  <c r="H61" s="1"/>
  <c r="F45"/>
  <c r="H45" s="1"/>
  <c r="F29"/>
  <c r="H29" s="1"/>
  <c r="F1188"/>
  <c r="H1188" s="1"/>
  <c r="F1156"/>
  <c r="H1156" s="1"/>
  <c r="F1124"/>
  <c r="H1124" s="1"/>
  <c r="F1092"/>
  <c r="H1092" s="1"/>
  <c r="F1060"/>
  <c r="H1060" s="1"/>
  <c r="F1028"/>
  <c r="H1028" s="1"/>
  <c r="F996"/>
  <c r="H996" s="1"/>
  <c r="F964"/>
  <c r="H964" s="1"/>
  <c r="F932"/>
  <c r="H932" s="1"/>
  <c r="F900"/>
  <c r="H900" s="1"/>
  <c r="F868"/>
  <c r="H868" s="1"/>
  <c r="F836"/>
  <c r="H836" s="1"/>
  <c r="F804"/>
  <c r="H804" s="1"/>
  <c r="F772"/>
  <c r="H772" s="1"/>
  <c r="F740"/>
  <c r="H740" s="1"/>
  <c r="F708"/>
  <c r="H708" s="1"/>
  <c r="F676"/>
  <c r="H676" s="1"/>
  <c r="F644"/>
  <c r="H644" s="1"/>
  <c r="F612"/>
  <c r="H612" s="1"/>
  <c r="F580"/>
  <c r="H580" s="1"/>
  <c r="F548"/>
  <c r="H548" s="1"/>
  <c r="F19"/>
  <c r="H19" s="1"/>
  <c r="F27"/>
  <c r="H27" s="1"/>
  <c r="F59"/>
  <c r="H59" s="1"/>
  <c r="F67"/>
  <c r="H67" s="1"/>
  <c r="F179"/>
  <c r="H179" s="1"/>
  <c r="F395"/>
  <c r="H395" s="1"/>
  <c r="F403"/>
  <c r="H403" s="1"/>
  <c r="F411"/>
  <c r="H411" s="1"/>
  <c r="F419"/>
  <c r="H419" s="1"/>
  <c r="F436"/>
  <c r="H436" s="1"/>
  <c r="F452"/>
  <c r="H452" s="1"/>
  <c r="F468"/>
  <c r="H468" s="1"/>
  <c r="F484"/>
  <c r="H484" s="1"/>
  <c r="F500"/>
  <c r="H500" s="1"/>
  <c r="F516"/>
  <c r="H516" s="1"/>
  <c r="F23"/>
  <c r="H23" s="1"/>
  <c r="F55"/>
  <c r="H55" s="1"/>
  <c r="F63"/>
  <c r="H63" s="1"/>
  <c r="F175"/>
  <c r="H175" s="1"/>
  <c r="F391"/>
  <c r="H391" s="1"/>
  <c r="F399"/>
  <c r="H399" s="1"/>
  <c r="F407"/>
  <c r="H407" s="1"/>
  <c r="F415"/>
  <c r="H415" s="1"/>
  <c r="F444"/>
  <c r="H444" s="1"/>
  <c r="F460"/>
  <c r="H460" s="1"/>
  <c r="F476"/>
  <c r="H476" s="1"/>
  <c r="F492"/>
  <c r="H492" s="1"/>
  <c r="F508"/>
  <c r="H508" s="1"/>
  <c r="F524"/>
  <c r="H524" s="1"/>
  <c r="F2084"/>
  <c r="F2080"/>
  <c r="F2076"/>
  <c r="F2072"/>
  <c r="F2068"/>
  <c r="F2064"/>
  <c r="F2060"/>
  <c r="F2056"/>
  <c r="F2052"/>
  <c r="F2048"/>
  <c r="F2044"/>
  <c r="F2040"/>
  <c r="F2036"/>
  <c r="F2032"/>
  <c r="F2028"/>
  <c r="F2024"/>
  <c r="F2020"/>
  <c r="F2016"/>
  <c r="F2012"/>
  <c r="F2082"/>
  <c r="F2074"/>
  <c r="F2066"/>
  <c r="F2058"/>
  <c r="F2050"/>
  <c r="F2042"/>
  <c r="F2034"/>
  <c r="F2026"/>
  <c r="F2018"/>
  <c r="F2010"/>
  <c r="F2053"/>
  <c r="F2037"/>
  <c r="F2021"/>
  <c r="H2021" s="1"/>
  <c r="F2049"/>
  <c r="F2078"/>
  <c r="F2070"/>
  <c r="F2062"/>
  <c r="F2054"/>
  <c r="F2046"/>
  <c r="F2038"/>
  <c r="F2030"/>
  <c r="F2022"/>
  <c r="F2014"/>
  <c r="W2" l="1"/>
  <c r="H1661"/>
  <c r="J9"/>
  <c r="I9" s="1"/>
  <c r="H2027"/>
  <c r="J10"/>
  <c r="I10" s="1"/>
  <c r="H2392"/>
  <c r="J11"/>
  <c r="I11" s="1"/>
  <c r="E11"/>
  <c r="F11" s="1"/>
  <c r="H337"/>
  <c r="R6"/>
  <c r="S6" s="1"/>
  <c r="H1798"/>
  <c r="R10"/>
  <c r="S10" s="1"/>
  <c r="H1068"/>
  <c r="R8"/>
  <c r="S8" s="1"/>
  <c r="H1433"/>
  <c r="R9"/>
  <c r="S9" s="1"/>
  <c r="H703"/>
  <c r="R7"/>
  <c r="S7" s="1"/>
  <c r="R5"/>
  <c r="S5" s="1"/>
  <c r="R11"/>
  <c r="S11" s="1"/>
  <c r="H2331"/>
  <c r="G11"/>
  <c r="H2362"/>
  <c r="AB11"/>
  <c r="AC11" s="1"/>
  <c r="H1631"/>
  <c r="AB9"/>
  <c r="H901"/>
  <c r="AB7"/>
  <c r="H1266"/>
  <c r="AB8"/>
  <c r="H536"/>
  <c r="AB6"/>
  <c r="H170"/>
  <c r="AB5"/>
  <c r="AC5" s="1"/>
  <c r="H1997"/>
  <c r="AB10"/>
  <c r="H1388"/>
  <c r="N9"/>
  <c r="H17"/>
  <c r="N5"/>
  <c r="O5" s="1"/>
  <c r="H1753"/>
  <c r="N10"/>
  <c r="N11"/>
  <c r="O11" s="1"/>
  <c r="Q11" s="1"/>
  <c r="N8"/>
  <c r="N7"/>
  <c r="N6"/>
  <c r="E10"/>
  <c r="A10" s="1"/>
  <c r="H1966"/>
  <c r="H2081"/>
  <c r="H2014"/>
  <c r="H2018"/>
  <c r="H2016"/>
  <c r="H2010"/>
  <c r="H2012"/>
  <c r="H2022"/>
  <c r="H2038"/>
  <c r="H2054"/>
  <c r="H2070"/>
  <c r="H2049"/>
  <c r="H2037"/>
  <c r="H2053"/>
  <c r="H2026"/>
  <c r="H2042"/>
  <c r="H2058"/>
  <c r="H2074"/>
  <c r="H2020"/>
  <c r="H2028"/>
  <c r="H2036"/>
  <c r="H2044"/>
  <c r="H2052"/>
  <c r="H2060"/>
  <c r="H2068"/>
  <c r="H2076"/>
  <c r="H2084"/>
  <c r="H2220"/>
  <c r="H2216"/>
  <c r="H2212"/>
  <c r="H2208"/>
  <c r="H2204"/>
  <c r="H2200"/>
  <c r="H2196"/>
  <c r="H2192"/>
  <c r="H2188"/>
  <c r="H2184"/>
  <c r="H2180"/>
  <c r="H2176"/>
  <c r="H2172"/>
  <c r="H2168"/>
  <c r="H2095"/>
  <c r="H2091"/>
  <c r="H2087"/>
  <c r="H2222"/>
  <c r="H2218"/>
  <c r="H2214"/>
  <c r="H2210"/>
  <c r="H2206"/>
  <c r="H2202"/>
  <c r="H2198"/>
  <c r="H2194"/>
  <c r="H2190"/>
  <c r="H2186"/>
  <c r="H2182"/>
  <c r="H2178"/>
  <c r="H2174"/>
  <c r="H2170"/>
  <c r="H2166"/>
  <c r="H2164"/>
  <c r="H2162"/>
  <c r="H2160"/>
  <c r="H2158"/>
  <c r="H2156"/>
  <c r="H2154"/>
  <c r="H2152"/>
  <c r="H2150"/>
  <c r="H2148"/>
  <c r="H2146"/>
  <c r="H2144"/>
  <c r="H2142"/>
  <c r="H2140"/>
  <c r="H2138"/>
  <c r="H2136"/>
  <c r="H2134"/>
  <c r="H2132"/>
  <c r="H2130"/>
  <c r="H2128"/>
  <c r="H2126"/>
  <c r="H2124"/>
  <c r="H2122"/>
  <c r="H2120"/>
  <c r="H2118"/>
  <c r="H2116"/>
  <c r="H2114"/>
  <c r="H2112"/>
  <c r="H2110"/>
  <c r="H2108"/>
  <c r="H2106"/>
  <c r="H2104"/>
  <c r="H2102"/>
  <c r="H2100"/>
  <c r="H2098"/>
  <c r="H2086"/>
  <c r="H2096"/>
  <c r="H2092"/>
  <c r="H2167"/>
  <c r="H2093"/>
  <c r="H2085"/>
  <c r="H2030"/>
  <c r="H2046"/>
  <c r="H2062"/>
  <c r="H2078"/>
  <c r="H2034"/>
  <c r="H2050"/>
  <c r="H2066"/>
  <c r="H2082"/>
  <c r="H2024"/>
  <c r="H2032"/>
  <c r="H2040"/>
  <c r="H2048"/>
  <c r="H2056"/>
  <c r="H2064"/>
  <c r="H2072"/>
  <c r="H2080"/>
  <c r="H2094"/>
  <c r="H2090"/>
  <c r="H2221"/>
  <c r="H2217"/>
  <c r="H2213"/>
  <c r="H2209"/>
  <c r="H2205"/>
  <c r="H2201"/>
  <c r="H2197"/>
  <c r="H2193"/>
  <c r="H2189"/>
  <c r="H2185"/>
  <c r="H2181"/>
  <c r="H2177"/>
  <c r="H2173"/>
  <c r="H2169"/>
  <c r="H2088"/>
  <c r="H2223"/>
  <c r="H2219"/>
  <c r="H2215"/>
  <c r="H2211"/>
  <c r="H2207"/>
  <c r="H2203"/>
  <c r="H2199"/>
  <c r="H2195"/>
  <c r="H2191"/>
  <c r="H2187"/>
  <c r="H2183"/>
  <c r="H2179"/>
  <c r="H2175"/>
  <c r="H2171"/>
  <c r="H2165"/>
  <c r="H2163"/>
  <c r="H2161"/>
  <c r="H2159"/>
  <c r="H2157"/>
  <c r="H2155"/>
  <c r="H2153"/>
  <c r="H2151"/>
  <c r="H2149"/>
  <c r="H2147"/>
  <c r="H2145"/>
  <c r="H2143"/>
  <c r="H2141"/>
  <c r="H2139"/>
  <c r="H2137"/>
  <c r="H2135"/>
  <c r="H2133"/>
  <c r="H2131"/>
  <c r="H2129"/>
  <c r="H2127"/>
  <c r="H2125"/>
  <c r="H2123"/>
  <c r="H2121"/>
  <c r="H2119"/>
  <c r="H2117"/>
  <c r="H2115"/>
  <c r="H2113"/>
  <c r="H2111"/>
  <c r="H2109"/>
  <c r="H2107"/>
  <c r="H2105"/>
  <c r="H2103"/>
  <c r="H2101"/>
  <c r="H2099"/>
  <c r="H2097"/>
  <c r="H2089"/>
  <c r="E19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H1023"/>
  <c r="H505"/>
  <c r="E6"/>
  <c r="H292"/>
  <c r="H140"/>
  <c r="E5"/>
  <c r="H658"/>
  <c r="H870"/>
  <c r="E7"/>
  <c r="E8"/>
  <c r="A8" s="1"/>
  <c r="H1961"/>
  <c r="E9"/>
  <c r="A9" s="1"/>
  <c r="K11" l="1"/>
  <c r="K10"/>
  <c r="K9"/>
  <c r="AE11"/>
  <c r="AI11"/>
  <c r="AC10"/>
  <c r="AC6"/>
  <c r="AC8"/>
  <c r="AC7"/>
  <c r="AC9"/>
  <c r="O7"/>
  <c r="O6"/>
  <c r="O8"/>
  <c r="O10"/>
  <c r="Q10" s="1"/>
  <c r="O9"/>
  <c r="G10"/>
  <c r="F10"/>
  <c r="E140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AM32" s="1"/>
  <c r="AM35" s="1"/>
  <c r="AM36" s="1"/>
  <c r="G8"/>
  <c r="R7" i="2"/>
  <c r="R6"/>
  <c r="F8" i="1"/>
  <c r="F7"/>
  <c r="A7"/>
  <c r="G7"/>
  <c r="F5"/>
  <c r="G5"/>
  <c r="A5"/>
  <c r="F6"/>
  <c r="G6"/>
  <c r="A6"/>
  <c r="F9"/>
  <c r="G9"/>
  <c r="AE7" l="1"/>
  <c r="AI7"/>
  <c r="AE6"/>
  <c r="AI6"/>
  <c r="AE9"/>
  <c r="AI9"/>
  <c r="AE8"/>
  <c r="AI8"/>
  <c r="AE10"/>
  <c r="AI10"/>
  <c r="AY34"/>
  <c r="BA34" s="1"/>
  <c r="AB39"/>
  <c r="AB42" s="1"/>
  <c r="Y39"/>
  <c r="AB43" s="1"/>
  <c r="Y34"/>
  <c r="AB41" s="1"/>
  <c r="E450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E675" s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3" s="1"/>
  <c r="E694" s="1"/>
  <c r="E695" s="1"/>
  <c r="E696" s="1"/>
  <c r="E697" s="1"/>
  <c r="E698" s="1"/>
  <c r="E699" s="1"/>
  <c r="E700" s="1"/>
  <c r="E701" s="1"/>
  <c r="E702" s="1"/>
  <c r="E703" s="1"/>
  <c r="E704" s="1"/>
  <c r="E705" s="1"/>
  <c r="E706" s="1"/>
  <c r="E707" s="1"/>
  <c r="E708" s="1"/>
  <c r="E709" s="1"/>
  <c r="E710" s="1"/>
  <c r="E711" s="1"/>
  <c r="E712" s="1"/>
  <c r="E713" s="1"/>
  <c r="E714" s="1"/>
  <c r="E715" s="1"/>
  <c r="E716" s="1"/>
  <c r="E717" s="1"/>
  <c r="E718" s="1"/>
  <c r="E719" s="1"/>
  <c r="E720" s="1"/>
  <c r="E721" s="1"/>
  <c r="E722" s="1"/>
  <c r="E723" s="1"/>
  <c r="E724" s="1"/>
  <c r="E725" s="1"/>
  <c r="E726" s="1"/>
  <c r="E727" s="1"/>
  <c r="E728" s="1"/>
  <c r="E729" s="1"/>
  <c r="E730" s="1"/>
  <c r="E731" s="1"/>
  <c r="E732" s="1"/>
  <c r="E733" s="1"/>
  <c r="E734" s="1"/>
  <c r="E735" s="1"/>
  <c r="E736" s="1"/>
  <c r="E737" s="1"/>
  <c r="E738" s="1"/>
  <c r="E739" s="1"/>
  <c r="E740" s="1"/>
  <c r="E741" s="1"/>
  <c r="E742" s="1"/>
  <c r="E743" s="1"/>
  <c r="E744" s="1"/>
  <c r="E745" s="1"/>
  <c r="E746" s="1"/>
  <c r="E747" s="1"/>
  <c r="E748" s="1"/>
  <c r="E749" s="1"/>
  <c r="E750" s="1"/>
  <c r="E751" s="1"/>
  <c r="E752" s="1"/>
  <c r="E753" s="1"/>
  <c r="E754" s="1"/>
  <c r="E755" s="1"/>
  <c r="E756" s="1"/>
  <c r="E757" s="1"/>
  <c r="E758" s="1"/>
  <c r="E759" s="1"/>
  <c r="E760" s="1"/>
  <c r="E761" s="1"/>
  <c r="E762" s="1"/>
  <c r="E763" s="1"/>
  <c r="E764" s="1"/>
  <c r="E765" s="1"/>
  <c r="E766" s="1"/>
  <c r="E767" s="1"/>
  <c r="E768" s="1"/>
  <c r="E769" s="1"/>
  <c r="E770" s="1"/>
  <c r="E771" s="1"/>
  <c r="E772" s="1"/>
  <c r="E773" s="1"/>
  <c r="E774" s="1"/>
  <c r="E775" s="1"/>
  <c r="E776" s="1"/>
  <c r="E777" s="1"/>
  <c r="E778" s="1"/>
  <c r="E779" s="1"/>
  <c r="E780" s="1"/>
  <c r="E781" s="1"/>
  <c r="E782" s="1"/>
  <c r="E783" s="1"/>
  <c r="E784" s="1"/>
  <c r="E785" s="1"/>
  <c r="E786" s="1"/>
  <c r="E787" s="1"/>
  <c r="E788" s="1"/>
  <c r="E789" s="1"/>
  <c r="E790" s="1"/>
  <c r="E791" s="1"/>
  <c r="E792" s="1"/>
  <c r="E793" s="1"/>
  <c r="E794" s="1"/>
  <c r="E795" s="1"/>
  <c r="E796" s="1"/>
  <c r="E797" s="1"/>
  <c r="E798" s="1"/>
  <c r="E799" s="1"/>
  <c r="E800" s="1"/>
  <c r="E801" s="1"/>
  <c r="E802" s="1"/>
  <c r="E803" s="1"/>
  <c r="E804" s="1"/>
  <c r="E805" s="1"/>
  <c r="E806" s="1"/>
  <c r="E807" s="1"/>
  <c r="E808" s="1"/>
  <c r="E809" s="1"/>
  <c r="E810" s="1"/>
  <c r="E811" s="1"/>
  <c r="E812" s="1"/>
  <c r="E813" s="1"/>
  <c r="E814" s="1"/>
  <c r="E815" s="1"/>
  <c r="E816" s="1"/>
  <c r="E817" s="1"/>
  <c r="E818" s="1"/>
  <c r="E819" s="1"/>
  <c r="E820" s="1"/>
  <c r="E821" s="1"/>
  <c r="E822" s="1"/>
  <c r="E823" s="1"/>
  <c r="E824" s="1"/>
  <c r="E825" s="1"/>
  <c r="E826" s="1"/>
  <c r="E827" s="1"/>
  <c r="E828" s="1"/>
  <c r="E829" s="1"/>
  <c r="E830" s="1"/>
  <c r="E831" s="1"/>
  <c r="E832" s="1"/>
  <c r="E833" s="1"/>
  <c r="E834" s="1"/>
  <c r="E835" s="1"/>
  <c r="E836" s="1"/>
  <c r="E837" s="1"/>
  <c r="AN32" s="1"/>
  <c r="AN35" s="1"/>
  <c r="AN36" s="1"/>
  <c r="AN37" s="1"/>
  <c r="R3" i="2"/>
  <c r="R5"/>
  <c r="R4"/>
  <c r="AM37" i="1"/>
  <c r="AY35" l="1"/>
  <c r="AY36" s="1"/>
  <c r="E838"/>
  <c r="E839" s="1"/>
  <c r="E840" s="1"/>
  <c r="E841" s="1"/>
  <c r="E842" s="1"/>
  <c r="E843" s="1"/>
  <c r="E844" s="1"/>
  <c r="E845" s="1"/>
  <c r="E846" s="1"/>
  <c r="E847" s="1"/>
  <c r="E848" s="1"/>
  <c r="E849" s="1"/>
  <c r="E850" s="1"/>
  <c r="E851" s="1"/>
  <c r="E852" s="1"/>
  <c r="E853" s="1"/>
  <c r="E854" s="1"/>
  <c r="E855" s="1"/>
  <c r="E856" s="1"/>
  <c r="E857" s="1"/>
  <c r="E858" s="1"/>
  <c r="E859" s="1"/>
  <c r="E860" s="1"/>
  <c r="E861" s="1"/>
  <c r="E862" s="1"/>
  <c r="E863" s="1"/>
  <c r="E864" s="1"/>
  <c r="E865" s="1"/>
  <c r="E866" s="1"/>
  <c r="E867" s="1"/>
  <c r="E868" s="1"/>
  <c r="E869" s="1"/>
  <c r="E870" s="1"/>
  <c r="E871" s="1"/>
  <c r="E872" s="1"/>
  <c r="E873" s="1"/>
  <c r="E874" s="1"/>
  <c r="E875" s="1"/>
  <c r="E876" s="1"/>
  <c r="E877" s="1"/>
  <c r="E878" s="1"/>
  <c r="E879" s="1"/>
  <c r="E880" s="1"/>
  <c r="E881" s="1"/>
  <c r="E882" s="1"/>
  <c r="E883" s="1"/>
  <c r="E884" s="1"/>
  <c r="E885" s="1"/>
  <c r="E886" s="1"/>
  <c r="E887" s="1"/>
  <c r="E888" s="1"/>
  <c r="E889" s="1"/>
  <c r="E890" s="1"/>
  <c r="E891" s="1"/>
  <c r="E892" s="1"/>
  <c r="E893" s="1"/>
  <c r="E894" s="1"/>
  <c r="E895" s="1"/>
  <c r="E896" s="1"/>
  <c r="E897" s="1"/>
  <c r="E898" s="1"/>
  <c r="E899" s="1"/>
  <c r="E900" s="1"/>
  <c r="E901" s="1"/>
  <c r="E902" s="1"/>
  <c r="E903" s="1"/>
  <c r="E904" s="1"/>
  <c r="E905" s="1"/>
  <c r="E906" s="1"/>
  <c r="E907" s="1"/>
  <c r="E908" s="1"/>
  <c r="E909" s="1"/>
  <c r="E910" s="1"/>
  <c r="E911" s="1"/>
  <c r="E912" s="1"/>
  <c r="E913" s="1"/>
  <c r="E914" s="1"/>
  <c r="E915" s="1"/>
  <c r="E916" s="1"/>
  <c r="E917" s="1"/>
  <c r="E918" s="1"/>
  <c r="E919" s="1"/>
  <c r="E920" s="1"/>
  <c r="E921" s="1"/>
  <c r="E922" s="1"/>
  <c r="E923" s="1"/>
  <c r="E924" s="1"/>
  <c r="E925" s="1"/>
  <c r="E926" s="1"/>
  <c r="E927" s="1"/>
  <c r="E928" s="1"/>
  <c r="E929" s="1"/>
  <c r="E930" s="1"/>
  <c r="E931" s="1"/>
  <c r="E932" s="1"/>
  <c r="E933" s="1"/>
  <c r="E934" s="1"/>
  <c r="E935" s="1"/>
  <c r="E936" s="1"/>
  <c r="E937" s="1"/>
  <c r="E938" s="1"/>
  <c r="E939" s="1"/>
  <c r="E940" s="1"/>
  <c r="E941" s="1"/>
  <c r="E942" s="1"/>
  <c r="E943" s="1"/>
  <c r="E944" s="1"/>
  <c r="E945" s="1"/>
  <c r="E946" s="1"/>
  <c r="E947" s="1"/>
  <c r="E948" s="1"/>
  <c r="E949" s="1"/>
  <c r="E950" s="1"/>
  <c r="E951" s="1"/>
  <c r="E952" s="1"/>
  <c r="E953" s="1"/>
  <c r="E954" s="1"/>
  <c r="E955" s="1"/>
  <c r="E956" s="1"/>
  <c r="E957" s="1"/>
  <c r="E958" s="1"/>
  <c r="E959" s="1"/>
  <c r="E960" s="1"/>
  <c r="E961" s="1"/>
  <c r="E962" s="1"/>
  <c r="E963" s="1"/>
  <c r="E964" s="1"/>
  <c r="E965" s="1"/>
  <c r="E966" s="1"/>
  <c r="E967" s="1"/>
  <c r="E968" s="1"/>
  <c r="E969" s="1"/>
  <c r="E970" s="1"/>
  <c r="E971" s="1"/>
  <c r="E972" s="1"/>
  <c r="E973" s="1"/>
  <c r="E974" s="1"/>
  <c r="E975" s="1"/>
  <c r="E976" s="1"/>
  <c r="E977" s="1"/>
  <c r="E978" s="1"/>
  <c r="E979" s="1"/>
  <c r="E980" s="1"/>
  <c r="E981" s="1"/>
  <c r="E982" s="1"/>
  <c r="E983" s="1"/>
  <c r="E984" s="1"/>
  <c r="E985" s="1"/>
  <c r="E986" s="1"/>
  <c r="E987" s="1"/>
  <c r="E988" s="1"/>
  <c r="E989" s="1"/>
  <c r="E990" s="1"/>
  <c r="E991" s="1"/>
  <c r="E992" s="1"/>
  <c r="E993" s="1"/>
  <c r="E994" s="1"/>
  <c r="E995" s="1"/>
  <c r="E996" s="1"/>
  <c r="E997" s="1"/>
  <c r="E998" s="1"/>
  <c r="E999" s="1"/>
  <c r="E1000" s="1"/>
  <c r="E1001" s="1"/>
  <c r="E1002" s="1"/>
  <c r="E1003" s="1"/>
  <c r="E1004" s="1"/>
  <c r="E1005" s="1"/>
  <c r="E1006" s="1"/>
  <c r="E1007" s="1"/>
  <c r="E1008" s="1"/>
  <c r="E1009" s="1"/>
  <c r="E1010" s="1"/>
  <c r="E1011" s="1"/>
  <c r="E1012" s="1"/>
  <c r="E1013" s="1"/>
  <c r="E1014" s="1"/>
  <c r="E1015" s="1"/>
  <c r="E1016" s="1"/>
  <c r="E1017" s="1"/>
  <c r="E1018" s="1"/>
  <c r="E1019" s="1"/>
  <c r="E1020" s="1"/>
  <c r="E1021" s="1"/>
  <c r="E1022" s="1"/>
  <c r="E1023" s="1"/>
  <c r="E1024" s="1"/>
  <c r="E1025" s="1"/>
  <c r="E1026" s="1"/>
  <c r="E1027" s="1"/>
  <c r="E1028" s="1"/>
  <c r="E1029" s="1"/>
  <c r="E1030" s="1"/>
  <c r="E1031" s="1"/>
  <c r="E1032" s="1"/>
  <c r="E1033" s="1"/>
  <c r="E1034" s="1"/>
  <c r="E1035" s="1"/>
  <c r="E1036" s="1"/>
  <c r="E1037" s="1"/>
  <c r="E1038" s="1"/>
  <c r="E1039" s="1"/>
  <c r="E1040" s="1"/>
  <c r="E1041" s="1"/>
  <c r="E1042" s="1"/>
  <c r="E1043" s="1"/>
  <c r="E1044" s="1"/>
  <c r="E1045" s="1"/>
  <c r="E1046" s="1"/>
  <c r="E1047" s="1"/>
  <c r="E1048" s="1"/>
  <c r="E1049" s="1"/>
  <c r="E1050" s="1"/>
  <c r="E1051" s="1"/>
  <c r="E1052" s="1"/>
  <c r="E1053" s="1"/>
  <c r="E1054" s="1"/>
  <c r="E1055" s="1"/>
  <c r="E1056" s="1"/>
  <c r="E1057" s="1"/>
  <c r="E1058" s="1"/>
  <c r="E1059" s="1"/>
  <c r="E1060" s="1"/>
  <c r="E1061" s="1"/>
  <c r="E1062" s="1"/>
  <c r="E1063" s="1"/>
  <c r="E1064" s="1"/>
  <c r="E1065" s="1"/>
  <c r="E1066" s="1"/>
  <c r="E1067" s="1"/>
  <c r="E1068" s="1"/>
  <c r="E1069" s="1"/>
  <c r="E1070" s="1"/>
  <c r="E1071" s="1"/>
  <c r="E1072" s="1"/>
  <c r="E1073" s="1"/>
  <c r="E1074" s="1"/>
  <c r="E1075" s="1"/>
  <c r="E1076" s="1"/>
  <c r="E1077" s="1"/>
  <c r="E1078" s="1"/>
  <c r="E1079" s="1"/>
  <c r="E1080" s="1"/>
  <c r="E1081" s="1"/>
  <c r="E1082" s="1"/>
  <c r="E1083" s="1"/>
  <c r="E1084" s="1"/>
  <c r="E1085" s="1"/>
  <c r="E1086" s="1"/>
  <c r="E1087" s="1"/>
  <c r="E1088" s="1"/>
  <c r="E1089" s="1"/>
  <c r="E1090" s="1"/>
  <c r="E1091" s="1"/>
  <c r="E1092" s="1"/>
  <c r="E1093" s="1"/>
  <c r="E1094" s="1"/>
  <c r="E1095" s="1"/>
  <c r="E1096" s="1"/>
  <c r="E1097" s="1"/>
  <c r="E1098" s="1"/>
  <c r="E1099" s="1"/>
  <c r="E1100" s="1"/>
  <c r="E1101" s="1"/>
  <c r="E1102" s="1"/>
  <c r="E1103" s="1"/>
  <c r="E1104" s="1"/>
  <c r="E1105" s="1"/>
  <c r="E1106" s="1"/>
  <c r="E1107" s="1"/>
  <c r="E1108" s="1"/>
  <c r="E1109" s="1"/>
  <c r="E1110" s="1"/>
  <c r="E1111" s="1"/>
  <c r="E1112" s="1"/>
  <c r="E1113" s="1"/>
  <c r="E1114" s="1"/>
  <c r="E1115" s="1"/>
  <c r="E1116" s="1"/>
  <c r="E1117" s="1"/>
  <c r="E1118" s="1"/>
  <c r="E1119" s="1"/>
  <c r="E1120" s="1"/>
  <c r="E1121" s="1"/>
  <c r="E1122" s="1"/>
  <c r="E1123" s="1"/>
  <c r="E1124" s="1"/>
  <c r="E1125" s="1"/>
  <c r="E1126" s="1"/>
  <c r="E1127" s="1"/>
  <c r="E1128" s="1"/>
  <c r="E1129" s="1"/>
  <c r="E1130" s="1"/>
  <c r="E1131" s="1"/>
  <c r="E1132" s="1"/>
  <c r="E1133" s="1"/>
  <c r="E1134" s="1"/>
  <c r="E1135" s="1"/>
  <c r="E1136" s="1"/>
  <c r="E1137" s="1"/>
  <c r="E1138" s="1"/>
  <c r="E1139" s="1"/>
  <c r="E1140" s="1"/>
  <c r="E1141" s="1"/>
  <c r="E1142" s="1"/>
  <c r="E1143" s="1"/>
  <c r="E1144" s="1"/>
  <c r="E1145" s="1"/>
  <c r="E1146" s="1"/>
  <c r="E1147" s="1"/>
  <c r="E1148" s="1"/>
  <c r="E1149" s="1"/>
  <c r="E1150" s="1"/>
  <c r="E1151" s="1"/>
  <c r="E1152" s="1"/>
  <c r="E1153" s="1"/>
  <c r="E1154" s="1"/>
  <c r="E1155" s="1"/>
  <c r="E1156" s="1"/>
  <c r="E1157" s="1"/>
  <c r="E1158" s="1"/>
  <c r="E1159" s="1"/>
  <c r="E1160" s="1"/>
  <c r="E1161" s="1"/>
  <c r="E1162" s="1"/>
  <c r="E1163" s="1"/>
  <c r="E1164" s="1"/>
  <c r="E1165" s="1"/>
  <c r="E1166" s="1"/>
  <c r="E1167" s="1"/>
  <c r="E1168" s="1"/>
  <c r="E1169" s="1"/>
  <c r="E1170" s="1"/>
  <c r="E1171" s="1"/>
  <c r="E1172" s="1"/>
  <c r="E1173" s="1"/>
  <c r="E1174" s="1"/>
  <c r="E1175" s="1"/>
  <c r="E1176" s="1"/>
  <c r="E1177" s="1"/>
  <c r="E1178" s="1"/>
  <c r="E1179" s="1"/>
  <c r="E1180" s="1"/>
  <c r="E1181" s="1"/>
  <c r="E1182" s="1"/>
  <c r="E1183" s="1"/>
  <c r="E1184" s="1"/>
  <c r="E1185" s="1"/>
  <c r="E1186" s="1"/>
  <c r="E1187" s="1"/>
  <c r="E1188" s="1"/>
  <c r="E1189" s="1"/>
  <c r="E1190" s="1"/>
  <c r="E1191" s="1"/>
  <c r="E1192" s="1"/>
  <c r="BA35"/>
  <c r="E1193" l="1"/>
  <c r="E1194" s="1"/>
  <c r="E1195" s="1"/>
  <c r="E1196" s="1"/>
  <c r="E1197" s="1"/>
  <c r="E1198" s="1"/>
  <c r="E1199" s="1"/>
  <c r="E1200" s="1"/>
  <c r="E1201" s="1"/>
  <c r="E1202" s="1"/>
  <c r="E1203" s="1"/>
  <c r="E1204" s="1"/>
  <c r="E1205" s="1"/>
  <c r="E1206" s="1"/>
  <c r="E1207" s="1"/>
  <c r="E1208" s="1"/>
  <c r="E1209" s="1"/>
  <c r="E1210" s="1"/>
  <c r="E1211" s="1"/>
  <c r="E1212" s="1"/>
  <c r="E1213" s="1"/>
  <c r="E1214" s="1"/>
  <c r="E1215" s="1"/>
  <c r="E1216" s="1"/>
  <c r="E1217" s="1"/>
  <c r="E1218" s="1"/>
  <c r="E1219" s="1"/>
  <c r="E1220" s="1"/>
  <c r="E1221" s="1"/>
  <c r="E1222" s="1"/>
  <c r="E1223" s="1"/>
  <c r="E1224" s="1"/>
  <c r="E1225" s="1"/>
  <c r="E1226" s="1"/>
  <c r="E1227" s="1"/>
  <c r="E1228" s="1"/>
  <c r="E1229" s="1"/>
  <c r="E1230" s="1"/>
  <c r="E1231" s="1"/>
  <c r="E1232" s="1"/>
  <c r="E1233" s="1"/>
  <c r="E1234" s="1"/>
  <c r="E1235" s="1"/>
  <c r="E1236" s="1"/>
  <c r="E1237" s="1"/>
  <c r="E1238" s="1"/>
  <c r="E1239" s="1"/>
  <c r="E1240" s="1"/>
  <c r="E1241" s="1"/>
  <c r="E1242" s="1"/>
  <c r="E1243" s="1"/>
  <c r="E1244" s="1"/>
  <c r="E1245" s="1"/>
  <c r="E1246" s="1"/>
  <c r="E1247" s="1"/>
  <c r="E1248" s="1"/>
  <c r="E1249" s="1"/>
  <c r="E1250" s="1"/>
  <c r="E1251" s="1"/>
  <c r="E1252" s="1"/>
  <c r="E1253" s="1"/>
  <c r="E1254" s="1"/>
  <c r="E1255" s="1"/>
  <c r="E1256" s="1"/>
  <c r="E1257" s="1"/>
  <c r="E1258" s="1"/>
  <c r="E1259" s="1"/>
  <c r="E1260" s="1"/>
  <c r="E1261" s="1"/>
  <c r="E1262" s="1"/>
  <c r="E1263" s="1"/>
  <c r="E1264" s="1"/>
  <c r="E1265" s="1"/>
  <c r="E1266" s="1"/>
  <c r="E1267" s="1"/>
  <c r="E1268" s="1"/>
  <c r="E1269" s="1"/>
  <c r="E1270" s="1"/>
  <c r="E1271" s="1"/>
  <c r="E1272" s="1"/>
  <c r="E1273" s="1"/>
  <c r="E1274" s="1"/>
  <c r="E1275" s="1"/>
  <c r="E1276" s="1"/>
  <c r="E1277" s="1"/>
  <c r="E1278" s="1"/>
  <c r="E1279" s="1"/>
  <c r="E1280" s="1"/>
  <c r="E1281" s="1"/>
  <c r="E1282" s="1"/>
  <c r="E1283" s="1"/>
  <c r="E1284" s="1"/>
  <c r="E1285" s="1"/>
  <c r="E1286" s="1"/>
  <c r="E1287" s="1"/>
  <c r="E1288" s="1"/>
  <c r="E1289" s="1"/>
  <c r="E1290" s="1"/>
  <c r="E1291" s="1"/>
  <c r="E1292" s="1"/>
  <c r="E1293" s="1"/>
  <c r="E1294" s="1"/>
  <c r="E1295" s="1"/>
  <c r="E1296" s="1"/>
  <c r="E1297" s="1"/>
  <c r="E1298" s="1"/>
  <c r="E1299" s="1"/>
  <c r="E1300" s="1"/>
  <c r="E1301" s="1"/>
  <c r="E1302" s="1"/>
  <c r="E1303" s="1"/>
  <c r="E1304" s="1"/>
  <c r="E1305" s="1"/>
  <c r="E1306" s="1"/>
  <c r="E1307" s="1"/>
  <c r="E1308" s="1"/>
  <c r="E1309" s="1"/>
  <c r="E1310" s="1"/>
  <c r="E1311" s="1"/>
  <c r="E1312" s="1"/>
  <c r="E1313" s="1"/>
  <c r="E1314" s="1"/>
  <c r="E1315" s="1"/>
  <c r="E1316" s="1"/>
  <c r="E1317" s="1"/>
  <c r="E1318" s="1"/>
  <c r="E1319" s="1"/>
  <c r="E1320" s="1"/>
  <c r="E1321" s="1"/>
  <c r="E1322" s="1"/>
  <c r="E1323" s="1"/>
  <c r="E1324" s="1"/>
  <c r="E1325" s="1"/>
  <c r="E1326" s="1"/>
  <c r="E1327" s="1"/>
  <c r="E1328" s="1"/>
  <c r="E1329" s="1"/>
  <c r="E1330" s="1"/>
  <c r="E1331" s="1"/>
  <c r="E1332" s="1"/>
  <c r="E1333" s="1"/>
  <c r="E1334" s="1"/>
  <c r="E1335" s="1"/>
  <c r="E1336" s="1"/>
  <c r="E1337" s="1"/>
  <c r="E1338" s="1"/>
  <c r="E1339" s="1"/>
  <c r="E1340" s="1"/>
  <c r="E1341" s="1"/>
  <c r="E1342" s="1"/>
  <c r="E1343" s="1"/>
  <c r="E1344" s="1"/>
  <c r="E1345" s="1"/>
  <c r="E1346" s="1"/>
  <c r="E1347" s="1"/>
  <c r="E1348" s="1"/>
  <c r="E1349" s="1"/>
  <c r="E1350" s="1"/>
  <c r="E1351" s="1"/>
  <c r="E1352" s="1"/>
  <c r="E1353" s="1"/>
  <c r="E1354" s="1"/>
  <c r="E1355" s="1"/>
  <c r="E1356" s="1"/>
  <c r="E1357" s="1"/>
  <c r="E1358" s="1"/>
  <c r="E1359" s="1"/>
  <c r="E1360" s="1"/>
  <c r="E1361" s="1"/>
  <c r="E1362" s="1"/>
  <c r="E1363" s="1"/>
  <c r="E1364" s="1"/>
  <c r="E1365" s="1"/>
  <c r="E1366" s="1"/>
  <c r="E1367" s="1"/>
  <c r="E1368" s="1"/>
  <c r="E1369" s="1"/>
  <c r="E1370" s="1"/>
  <c r="E1371" s="1"/>
  <c r="E1372" s="1"/>
  <c r="E1373" s="1"/>
  <c r="E1374" s="1"/>
  <c r="E1375" s="1"/>
  <c r="E1376" s="1"/>
  <c r="E1377" s="1"/>
  <c r="E1378" s="1"/>
  <c r="E1379" s="1"/>
  <c r="E1380" s="1"/>
  <c r="E1381" s="1"/>
  <c r="E1382" s="1"/>
  <c r="E1383" s="1"/>
  <c r="E1384" s="1"/>
  <c r="E1385" s="1"/>
  <c r="E1386" s="1"/>
  <c r="E1387" s="1"/>
  <c r="E1388" s="1"/>
  <c r="E1389" s="1"/>
  <c r="E1390" s="1"/>
  <c r="E1391" s="1"/>
  <c r="E1392" s="1"/>
  <c r="E1393" s="1"/>
  <c r="E1394" s="1"/>
  <c r="E1395" s="1"/>
  <c r="E1396" s="1"/>
  <c r="E1397" s="1"/>
  <c r="E1398" s="1"/>
  <c r="E1399" s="1"/>
  <c r="E1400" s="1"/>
  <c r="E1401" s="1"/>
  <c r="E1402" s="1"/>
  <c r="E1403" s="1"/>
  <c r="E1404" s="1"/>
  <c r="E1405" s="1"/>
  <c r="E1406" s="1"/>
  <c r="E1407" s="1"/>
  <c r="E1408" s="1"/>
  <c r="E1409" s="1"/>
  <c r="E1410" s="1"/>
  <c r="E1411" s="1"/>
  <c r="E1412" s="1"/>
  <c r="E1413" s="1"/>
  <c r="E1414" s="1"/>
  <c r="E1415" s="1"/>
  <c r="E1416" s="1"/>
  <c r="E1417" s="1"/>
  <c r="E1418" s="1"/>
  <c r="E1419" s="1"/>
  <c r="E1420" s="1"/>
  <c r="E1421" s="1"/>
  <c r="E1422" s="1"/>
  <c r="E1423" s="1"/>
  <c r="E1424" s="1"/>
  <c r="E1425" s="1"/>
  <c r="E1426" s="1"/>
  <c r="E1427" s="1"/>
  <c r="E1428" s="1"/>
  <c r="E1429" s="1"/>
  <c r="E1430" s="1"/>
  <c r="E1431" s="1"/>
  <c r="E1432" s="1"/>
  <c r="E1433" s="1"/>
  <c r="E1434" s="1"/>
  <c r="E1435" s="1"/>
  <c r="E1436" s="1"/>
  <c r="E1437" s="1"/>
  <c r="E1438" s="1"/>
  <c r="E1439" s="1"/>
  <c r="E1440" s="1"/>
  <c r="E1441" s="1"/>
  <c r="E1442" s="1"/>
  <c r="E1443" s="1"/>
  <c r="E1444" s="1"/>
  <c r="E1445" s="1"/>
  <c r="E1446" s="1"/>
  <c r="E1447" s="1"/>
  <c r="E1448" s="1"/>
  <c r="E1449" s="1"/>
  <c r="E1450" s="1"/>
  <c r="E1451" s="1"/>
  <c r="E1452" s="1"/>
  <c r="E1453" s="1"/>
  <c r="E1454" s="1"/>
  <c r="E1455" s="1"/>
  <c r="E1456" s="1"/>
  <c r="E1457" s="1"/>
  <c r="E1458" s="1"/>
  <c r="E1459" s="1"/>
  <c r="E1460" s="1"/>
  <c r="E1461" s="1"/>
  <c r="E1462" s="1"/>
  <c r="E1463" s="1"/>
  <c r="E1464" s="1"/>
  <c r="E1465" s="1"/>
  <c r="E1466" s="1"/>
  <c r="E1467" s="1"/>
  <c r="E1468" s="1"/>
  <c r="E1469" s="1"/>
  <c r="E1470" s="1"/>
  <c r="E1471" s="1"/>
  <c r="E1472" s="1"/>
  <c r="E1473" s="1"/>
  <c r="E1474" s="1"/>
  <c r="E1475" s="1"/>
  <c r="E1476" s="1"/>
  <c r="E1477" s="1"/>
  <c r="E1478" s="1"/>
  <c r="E1479" s="1"/>
  <c r="E1480" s="1"/>
  <c r="E1481" s="1"/>
  <c r="E1482" s="1"/>
  <c r="E1483" s="1"/>
  <c r="E1484" s="1"/>
  <c r="E1485" s="1"/>
  <c r="E1486" s="1"/>
  <c r="E1487" s="1"/>
  <c r="E1488" s="1"/>
  <c r="E1489" s="1"/>
  <c r="E1490" s="1"/>
  <c r="E1491" s="1"/>
  <c r="E1492" s="1"/>
  <c r="E1493" s="1"/>
  <c r="E1494" s="1"/>
  <c r="E1495" s="1"/>
  <c r="E1496" s="1"/>
  <c r="E1497" s="1"/>
  <c r="E1498" s="1"/>
  <c r="E1499" s="1"/>
  <c r="E1500" s="1"/>
  <c r="E1501" s="1"/>
  <c r="E1502" s="1"/>
  <c r="E1503" s="1"/>
  <c r="E1504" s="1"/>
  <c r="E1505" s="1"/>
  <c r="E1506" s="1"/>
  <c r="E1507" s="1"/>
  <c r="E1508" s="1"/>
  <c r="E1509" s="1"/>
  <c r="E1510" s="1"/>
  <c r="E1511" s="1"/>
  <c r="E1512" s="1"/>
  <c r="E1513" s="1"/>
  <c r="E1514" s="1"/>
  <c r="E1515" s="1"/>
  <c r="E1516" s="1"/>
  <c r="E1517" s="1"/>
  <c r="E1518" s="1"/>
  <c r="E1519" s="1"/>
  <c r="E1520" s="1"/>
  <c r="E1521" s="1"/>
  <c r="E1522" s="1"/>
  <c r="E1523" s="1"/>
  <c r="E1524" s="1"/>
  <c r="E1525" s="1"/>
  <c r="E1526" s="1"/>
  <c r="E1527" s="1"/>
  <c r="E1528" s="1"/>
  <c r="E1529" s="1"/>
  <c r="E1530" s="1"/>
  <c r="E1531" s="1"/>
  <c r="E1532" s="1"/>
  <c r="E1533" s="1"/>
  <c r="E1534" s="1"/>
  <c r="E1535" s="1"/>
  <c r="E1536" s="1"/>
  <c r="E1537" s="1"/>
  <c r="E1538" s="1"/>
  <c r="E1539" s="1"/>
  <c r="E1540" s="1"/>
  <c r="E1541" s="1"/>
  <c r="E1542" s="1"/>
  <c r="E1543" s="1"/>
  <c r="E1544" s="1"/>
  <c r="E1545" s="1"/>
  <c r="E1546" s="1"/>
  <c r="E1547" s="1"/>
  <c r="E1548" s="1"/>
  <c r="E1549" s="1"/>
  <c r="E1550" s="1"/>
  <c r="E1551" s="1"/>
  <c r="E1552" s="1"/>
  <c r="E1553" s="1"/>
  <c r="E1554" s="1"/>
  <c r="E1555" s="1"/>
  <c r="E1556" s="1"/>
  <c r="E1557" s="1"/>
  <c r="E1558" s="1"/>
  <c r="E1559" s="1"/>
  <c r="E1560" s="1"/>
  <c r="E1561" s="1"/>
  <c r="E1562" s="1"/>
  <c r="E1563" s="1"/>
  <c r="E1564" s="1"/>
  <c r="E1565" s="1"/>
  <c r="E1566" s="1"/>
  <c r="E1567" s="1"/>
  <c r="E1568" s="1"/>
  <c r="E1569" s="1"/>
  <c r="E1570" s="1"/>
  <c r="E1571" s="1"/>
  <c r="E1572" s="1"/>
  <c r="E1573" s="1"/>
  <c r="E1574" s="1"/>
  <c r="E1575" s="1"/>
  <c r="E1576" s="1"/>
  <c r="E1577" s="1"/>
  <c r="E1578" s="1"/>
  <c r="E1579" s="1"/>
  <c r="E1580" s="1"/>
  <c r="E1581" s="1"/>
  <c r="E1582" s="1"/>
  <c r="E1583" s="1"/>
  <c r="E1584" s="1"/>
  <c r="E1585" s="1"/>
  <c r="E1586" s="1"/>
  <c r="E1587" s="1"/>
  <c r="E1588" s="1"/>
  <c r="E1589" s="1"/>
  <c r="E1590" s="1"/>
  <c r="E1591" s="1"/>
  <c r="E1592" s="1"/>
  <c r="E1593" s="1"/>
  <c r="E1594" s="1"/>
  <c r="E1595" s="1"/>
  <c r="E1596" s="1"/>
  <c r="E1597" s="1"/>
  <c r="E1598" s="1"/>
  <c r="E1599" s="1"/>
  <c r="E1600" s="1"/>
  <c r="E1601" s="1"/>
  <c r="E1602" s="1"/>
  <c r="E1603" s="1"/>
  <c r="E1604" s="1"/>
  <c r="E1605" s="1"/>
  <c r="E1606" s="1"/>
  <c r="E1607" s="1"/>
  <c r="E1608" s="1"/>
  <c r="E1609" s="1"/>
  <c r="E1610" s="1"/>
  <c r="E1611" s="1"/>
  <c r="E1612" s="1"/>
  <c r="E1613" s="1"/>
  <c r="E1614" s="1"/>
  <c r="E1615" s="1"/>
  <c r="E1616" s="1"/>
  <c r="E1617" s="1"/>
  <c r="E1618" s="1"/>
  <c r="E1619" s="1"/>
  <c r="E1620" s="1"/>
  <c r="E1621" s="1"/>
  <c r="E1622" s="1"/>
  <c r="E1623" s="1"/>
  <c r="E1624" s="1"/>
  <c r="E1625" s="1"/>
  <c r="E1626" s="1"/>
  <c r="E1627" s="1"/>
  <c r="E1628" s="1"/>
  <c r="E1629" s="1"/>
  <c r="E1630" s="1"/>
  <c r="E1631" s="1"/>
  <c r="E1632" s="1"/>
  <c r="E1633" s="1"/>
  <c r="E1634" s="1"/>
  <c r="E1635" s="1"/>
  <c r="E1636" s="1"/>
  <c r="E1637" s="1"/>
  <c r="E1638" s="1"/>
  <c r="E1639" s="1"/>
  <c r="E1640" s="1"/>
  <c r="E1641" s="1"/>
  <c r="E1642" s="1"/>
  <c r="E1643" s="1"/>
  <c r="E1644" s="1"/>
  <c r="E1645" s="1"/>
  <c r="E1646" s="1"/>
  <c r="E1647" s="1"/>
  <c r="E1648" s="1"/>
  <c r="E1649" s="1"/>
  <c r="E1650" s="1"/>
  <c r="E1651" s="1"/>
  <c r="E1652" s="1"/>
  <c r="E1653" s="1"/>
  <c r="E1654" s="1"/>
  <c r="E1655" s="1"/>
  <c r="E1656" s="1"/>
  <c r="E1657" s="1"/>
  <c r="E1658" s="1"/>
  <c r="E1659" s="1"/>
  <c r="E1660" s="1"/>
  <c r="E1661" s="1"/>
  <c r="E1662" s="1"/>
  <c r="E1663" s="1"/>
  <c r="E1664" s="1"/>
  <c r="E1665" s="1"/>
  <c r="E1666" s="1"/>
  <c r="E1667" s="1"/>
  <c r="E1668" s="1"/>
  <c r="E1669" s="1"/>
  <c r="E1670" s="1"/>
  <c r="E1671" s="1"/>
  <c r="E1672" s="1"/>
  <c r="E1673" s="1"/>
  <c r="E1674" s="1"/>
  <c r="E1675" s="1"/>
  <c r="E1676" s="1"/>
  <c r="E1677" s="1"/>
  <c r="E1678" s="1"/>
  <c r="E1679" s="1"/>
  <c r="E1680" s="1"/>
  <c r="E1681" s="1"/>
  <c r="E1682" s="1"/>
  <c r="E1683" s="1"/>
  <c r="E1684" s="1"/>
  <c r="E1685" s="1"/>
  <c r="E1686" s="1"/>
  <c r="E1687" s="1"/>
  <c r="E1688" s="1"/>
  <c r="E1689" s="1"/>
  <c r="E1690" s="1"/>
  <c r="E1691" s="1"/>
  <c r="E1692" s="1"/>
  <c r="E1693" s="1"/>
  <c r="E1694" s="1"/>
  <c r="E1695" s="1"/>
  <c r="E1696" s="1"/>
  <c r="E1697" s="1"/>
  <c r="E1698" s="1"/>
  <c r="E1699" s="1"/>
  <c r="E1700" s="1"/>
  <c r="E1701" s="1"/>
  <c r="E1702" s="1"/>
  <c r="E1703" s="1"/>
  <c r="E1704" s="1"/>
  <c r="E1705" s="1"/>
  <c r="E1706" s="1"/>
  <c r="E1707" s="1"/>
  <c r="E1708" s="1"/>
  <c r="E1709" s="1"/>
  <c r="E1710" s="1"/>
  <c r="E1711" s="1"/>
  <c r="E1712" s="1"/>
  <c r="E1713" s="1"/>
  <c r="E1714" s="1"/>
  <c r="E1715" s="1"/>
  <c r="E1716" s="1"/>
  <c r="E1717" s="1"/>
  <c r="E1718" s="1"/>
  <c r="E1719" s="1"/>
  <c r="E1720" s="1"/>
  <c r="E1721" s="1"/>
  <c r="E1722" s="1"/>
  <c r="E1723" s="1"/>
  <c r="E1724" s="1"/>
  <c r="E1725" s="1"/>
  <c r="E1726" s="1"/>
  <c r="E1727" s="1"/>
  <c r="E1728" s="1"/>
  <c r="E1729" s="1"/>
  <c r="E1730" s="1"/>
  <c r="E1731" s="1"/>
  <c r="E1732" s="1"/>
  <c r="E1733" s="1"/>
  <c r="E1734" s="1"/>
  <c r="E1735" s="1"/>
  <c r="E1736" s="1"/>
  <c r="E1737" s="1"/>
  <c r="E1738" s="1"/>
  <c r="E1739" s="1"/>
  <c r="E1740" s="1"/>
  <c r="E1741" s="1"/>
  <c r="E1742" s="1"/>
  <c r="E1743" s="1"/>
  <c r="E1744" s="1"/>
  <c r="E1745" s="1"/>
  <c r="E1746" s="1"/>
  <c r="E1747" s="1"/>
  <c r="E1748" s="1"/>
  <c r="E1749" s="1"/>
  <c r="E1750" s="1"/>
  <c r="E1751" s="1"/>
  <c r="E1752" s="1"/>
  <c r="E1753" s="1"/>
  <c r="E1754" s="1"/>
  <c r="E1755" s="1"/>
  <c r="E1756" s="1"/>
  <c r="E1757" s="1"/>
  <c r="E1758" s="1"/>
  <c r="E1759" s="1"/>
  <c r="E1760" s="1"/>
  <c r="E1761" s="1"/>
  <c r="E1762" s="1"/>
  <c r="E1763" s="1"/>
  <c r="E1764" s="1"/>
  <c r="E1765" s="1"/>
  <c r="E1766" s="1"/>
  <c r="E1767" s="1"/>
  <c r="E1768" s="1"/>
  <c r="E1769" s="1"/>
  <c r="E1770" s="1"/>
  <c r="E1771" s="1"/>
  <c r="E1772" s="1"/>
  <c r="E1773" s="1"/>
  <c r="E1774" s="1"/>
  <c r="E1775" s="1"/>
  <c r="E1776" s="1"/>
  <c r="E1777" s="1"/>
  <c r="E1778" s="1"/>
  <c r="E1779" s="1"/>
  <c r="E1780" s="1"/>
  <c r="E1781" s="1"/>
  <c r="E1782" s="1"/>
  <c r="E1783" s="1"/>
  <c r="E1784" s="1"/>
  <c r="E1785" s="1"/>
  <c r="E1786" s="1"/>
  <c r="E1787" s="1"/>
  <c r="E1788" s="1"/>
  <c r="E1789" s="1"/>
  <c r="E1790" s="1"/>
  <c r="E1791" s="1"/>
  <c r="E1792" s="1"/>
  <c r="E1793" s="1"/>
  <c r="E1794" s="1"/>
  <c r="E1795" s="1"/>
  <c r="E1796" s="1"/>
  <c r="E1797" s="1"/>
  <c r="E1798" s="1"/>
  <c r="E1799" s="1"/>
  <c r="E1800" s="1"/>
  <c r="E1801" s="1"/>
  <c r="E1802" s="1"/>
  <c r="E1803" s="1"/>
  <c r="E1804" s="1"/>
  <c r="E1805" s="1"/>
  <c r="E1806" s="1"/>
  <c r="E1807" s="1"/>
  <c r="E1808" s="1"/>
  <c r="E1809" s="1"/>
  <c r="E1810" s="1"/>
  <c r="E1811" s="1"/>
  <c r="E1812" s="1"/>
  <c r="E1813" s="1"/>
  <c r="E1814" s="1"/>
  <c r="E1815" s="1"/>
  <c r="E1816" s="1"/>
  <c r="E1817" s="1"/>
  <c r="E1818" s="1"/>
  <c r="E1819" s="1"/>
  <c r="E1820" s="1"/>
  <c r="E1821" s="1"/>
  <c r="E1822" s="1"/>
  <c r="E1823" s="1"/>
  <c r="E1824" s="1"/>
  <c r="E1825" s="1"/>
  <c r="E1826" s="1"/>
  <c r="E1827" s="1"/>
  <c r="E1828" s="1"/>
  <c r="E1829" s="1"/>
  <c r="E1830" s="1"/>
  <c r="E1831" s="1"/>
  <c r="E1832" s="1"/>
  <c r="E1833" s="1"/>
  <c r="E1834" s="1"/>
  <c r="E1835" s="1"/>
  <c r="E1836" s="1"/>
  <c r="E1837" s="1"/>
  <c r="E1838" s="1"/>
  <c r="E1839" s="1"/>
  <c r="E1840" s="1"/>
  <c r="E1841" s="1"/>
  <c r="E1842" s="1"/>
  <c r="E1843" s="1"/>
  <c r="E1844" s="1"/>
  <c r="E1845" s="1"/>
  <c r="E1846" s="1"/>
  <c r="E1847" s="1"/>
  <c r="E1848" s="1"/>
  <c r="E1849" s="1"/>
  <c r="E1850" s="1"/>
  <c r="E1851" s="1"/>
  <c r="E1852" s="1"/>
  <c r="E1853" s="1"/>
  <c r="E1854" s="1"/>
  <c r="E1855" s="1"/>
  <c r="E1856" s="1"/>
  <c r="E1857" s="1"/>
  <c r="E1858" s="1"/>
  <c r="E1859" s="1"/>
  <c r="E1860" s="1"/>
  <c r="E1861" s="1"/>
  <c r="E1862" s="1"/>
  <c r="E1863" s="1"/>
  <c r="E1864" s="1"/>
  <c r="E1865" s="1"/>
  <c r="E1866" s="1"/>
  <c r="E1867" s="1"/>
  <c r="E1868" s="1"/>
  <c r="E1869" s="1"/>
  <c r="E1870" s="1"/>
  <c r="E1871" s="1"/>
  <c r="E1872" s="1"/>
  <c r="E1873" s="1"/>
  <c r="E1874" s="1"/>
  <c r="E1875" s="1"/>
  <c r="E1876" s="1"/>
  <c r="E1877" s="1"/>
  <c r="E1878" s="1"/>
  <c r="E1879" s="1"/>
  <c r="E1880" s="1"/>
  <c r="E1881" s="1"/>
  <c r="E1882" s="1"/>
  <c r="E1883" s="1"/>
  <c r="E1884" s="1"/>
  <c r="E1885" s="1"/>
  <c r="E1886" s="1"/>
  <c r="E1887" s="1"/>
  <c r="E1888" s="1"/>
  <c r="E1889" s="1"/>
  <c r="E1890" s="1"/>
  <c r="E1891" s="1"/>
  <c r="E1892" s="1"/>
  <c r="E1893" s="1"/>
  <c r="E1894" s="1"/>
  <c r="E1895" s="1"/>
  <c r="E1896" s="1"/>
  <c r="E1897" s="1"/>
  <c r="E1898" s="1"/>
  <c r="E1899" s="1"/>
  <c r="E1900" s="1"/>
  <c r="E1901" s="1"/>
  <c r="E1902" s="1"/>
  <c r="E1903" s="1"/>
  <c r="E1904" s="1"/>
  <c r="E1905" s="1"/>
  <c r="E1906" s="1"/>
  <c r="E1907" s="1"/>
  <c r="E1908" s="1"/>
  <c r="E1909" s="1"/>
  <c r="E1910" s="1"/>
  <c r="E1911" s="1"/>
  <c r="E1912" s="1"/>
  <c r="E1913" s="1"/>
  <c r="E1914" s="1"/>
  <c r="E1915" s="1"/>
  <c r="E1916" s="1"/>
  <c r="E1917" s="1"/>
  <c r="E1918" s="1"/>
  <c r="E1919" s="1"/>
  <c r="E1920" s="1"/>
  <c r="E1921" s="1"/>
  <c r="E1922" s="1"/>
  <c r="E1923" s="1"/>
  <c r="E1924" s="1"/>
  <c r="E1925" s="1"/>
  <c r="E1926" s="1"/>
  <c r="E1927" s="1"/>
  <c r="E1928" s="1"/>
  <c r="E1929" s="1"/>
  <c r="E1930" s="1"/>
  <c r="E1931" s="1"/>
  <c r="E1932" s="1"/>
  <c r="E1933" s="1"/>
  <c r="E1934" s="1"/>
  <c r="E1935" s="1"/>
  <c r="E1936" s="1"/>
  <c r="E1937" s="1"/>
  <c r="E1938" s="1"/>
  <c r="E1939" s="1"/>
  <c r="E1940" s="1"/>
  <c r="E1941" s="1"/>
  <c r="E1942" s="1"/>
  <c r="E1943" s="1"/>
  <c r="E1944" s="1"/>
  <c r="E1945" s="1"/>
  <c r="E1946" s="1"/>
  <c r="E1947" s="1"/>
  <c r="E1948" s="1"/>
  <c r="E1949" s="1"/>
  <c r="E1950" s="1"/>
  <c r="E1951" s="1"/>
  <c r="E1952" s="1"/>
  <c r="E1953" s="1"/>
  <c r="E1954" s="1"/>
  <c r="E1955" s="1"/>
  <c r="E1956" s="1"/>
  <c r="E1957" s="1"/>
  <c r="E1958" s="1"/>
  <c r="E1959" s="1"/>
  <c r="E1960" s="1"/>
  <c r="E1961" s="1"/>
  <c r="E1962" s="1"/>
  <c r="E1963" s="1"/>
  <c r="E1964" s="1"/>
  <c r="E1965" s="1"/>
  <c r="E1966" s="1"/>
  <c r="E1967" s="1"/>
  <c r="E1968" s="1"/>
  <c r="E1969" s="1"/>
  <c r="E1970" s="1"/>
  <c r="E1971" s="1"/>
  <c r="E1972" s="1"/>
  <c r="E1973" s="1"/>
  <c r="E1974" s="1"/>
  <c r="E1975" s="1"/>
  <c r="E1976" s="1"/>
  <c r="E1977" s="1"/>
  <c r="E1978" s="1"/>
  <c r="E1979" s="1"/>
  <c r="E1980" s="1"/>
  <c r="E1981" s="1"/>
  <c r="E1982" s="1"/>
  <c r="E1983" s="1"/>
  <c r="E1984" s="1"/>
  <c r="E1985" s="1"/>
  <c r="E1986" s="1"/>
  <c r="E1987" s="1"/>
  <c r="E1988" s="1"/>
  <c r="E1989" s="1"/>
  <c r="E1990" s="1"/>
  <c r="E1991" s="1"/>
  <c r="E1992" s="1"/>
  <c r="E1993" s="1"/>
  <c r="E1994" s="1"/>
  <c r="E1995" s="1"/>
  <c r="E1996" s="1"/>
  <c r="E1997" s="1"/>
  <c r="E1998" s="1"/>
  <c r="E1999" s="1"/>
  <c r="E2000" s="1"/>
  <c r="E2001" s="1"/>
  <c r="E2002" s="1"/>
  <c r="E2003" s="1"/>
  <c r="E2004" s="1"/>
  <c r="E2005" s="1"/>
  <c r="E2006" s="1"/>
  <c r="E2007" s="1"/>
  <c r="E2008" s="1"/>
  <c r="AY37"/>
  <c r="BA37" s="1"/>
  <c r="BA36"/>
  <c r="AO32" l="1"/>
  <c r="AO35" s="1"/>
  <c r="AO36" s="1"/>
  <c r="AO37" s="1"/>
  <c r="E2009"/>
  <c r="E2010" s="1"/>
  <c r="E2011" s="1"/>
  <c r="E2012" s="1"/>
  <c r="E2013" s="1"/>
  <c r="E2014" s="1"/>
  <c r="E2015" s="1"/>
  <c r="E2016" s="1"/>
  <c r="E2017" s="1"/>
  <c r="E2018" s="1"/>
  <c r="E2019" s="1"/>
  <c r="E2020" s="1"/>
  <c r="E2021" s="1"/>
  <c r="E2022" s="1"/>
  <c r="E2023" s="1"/>
  <c r="E2024" s="1"/>
  <c r="E2025" s="1"/>
  <c r="E2026" s="1"/>
  <c r="E2027" s="1"/>
  <c r="E2028" s="1"/>
  <c r="E2029" s="1"/>
  <c r="E2030" s="1"/>
  <c r="E2031" s="1"/>
  <c r="E2032" s="1"/>
  <c r="E2033" s="1"/>
  <c r="E2034" s="1"/>
  <c r="E2035" s="1"/>
  <c r="E2036" s="1"/>
  <c r="E2037" s="1"/>
  <c r="E2038" s="1"/>
  <c r="E2039" s="1"/>
  <c r="E2040" s="1"/>
  <c r="E2041" s="1"/>
  <c r="E2042" s="1"/>
  <c r="E2043" s="1"/>
  <c r="E2044" s="1"/>
  <c r="E2045" s="1"/>
  <c r="E2046" s="1"/>
  <c r="E2047" s="1"/>
  <c r="E2048" s="1"/>
  <c r="E2049" s="1"/>
  <c r="E2050" s="1"/>
  <c r="E2051" s="1"/>
  <c r="E2052" s="1"/>
  <c r="E2053" s="1"/>
  <c r="E2054" s="1"/>
  <c r="E2055" s="1"/>
  <c r="E2056" s="1"/>
  <c r="E2057" s="1"/>
  <c r="E2058" s="1"/>
  <c r="E2059" s="1"/>
  <c r="E2060" s="1"/>
  <c r="E2061" s="1"/>
  <c r="E2062" s="1"/>
  <c r="E2063" s="1"/>
  <c r="E2064" s="1"/>
  <c r="E2065" s="1"/>
  <c r="E2066" s="1"/>
  <c r="E2067" s="1"/>
  <c r="E2068" s="1"/>
  <c r="E2069" s="1"/>
  <c r="E2070" s="1"/>
  <c r="E2071" s="1"/>
  <c r="E2072" s="1"/>
  <c r="E2073" s="1"/>
  <c r="E2074" s="1"/>
  <c r="E2075" s="1"/>
  <c r="E2076" s="1"/>
  <c r="E2077" s="1"/>
  <c r="E2078" s="1"/>
  <c r="E2079" s="1"/>
  <c r="E2080" s="1"/>
  <c r="E2081" s="1"/>
  <c r="E2082" s="1"/>
  <c r="E2083" s="1"/>
  <c r="E2084" s="1"/>
  <c r="E2085" s="1"/>
  <c r="E2086" s="1"/>
  <c r="E2087" s="1"/>
  <c r="E2088" s="1"/>
  <c r="E2089" s="1"/>
  <c r="E2090" s="1"/>
  <c r="E2091" s="1"/>
  <c r="E2092" s="1"/>
  <c r="E2093" s="1"/>
  <c r="E2094" s="1"/>
  <c r="E2095" s="1"/>
  <c r="E2096" s="1"/>
  <c r="E2097" s="1"/>
  <c r="E2098" s="1"/>
  <c r="E2099" s="1"/>
  <c r="E2100" s="1"/>
  <c r="E2101" s="1"/>
  <c r="E2102" s="1"/>
  <c r="E2103" s="1"/>
  <c r="E2104" s="1"/>
  <c r="E2105" s="1"/>
  <c r="E2106" s="1"/>
  <c r="E2107" s="1"/>
  <c r="E2108" s="1"/>
  <c r="E2109" s="1"/>
  <c r="E2110" s="1"/>
  <c r="E2111" s="1"/>
  <c r="E2112" s="1"/>
  <c r="E2113" s="1"/>
  <c r="E2114" s="1"/>
  <c r="E2115" s="1"/>
  <c r="E2116" s="1"/>
  <c r="E2117" s="1"/>
  <c r="E2118" s="1"/>
  <c r="E2119" s="1"/>
  <c r="E2120" s="1"/>
  <c r="E2121" s="1"/>
  <c r="E2122" s="1"/>
  <c r="E2123" s="1"/>
  <c r="E2124" s="1"/>
  <c r="E2125" s="1"/>
  <c r="E2126" s="1"/>
  <c r="E2127" s="1"/>
  <c r="E2128" s="1"/>
  <c r="E2129" s="1"/>
  <c r="E2130" s="1"/>
  <c r="E2131" s="1"/>
  <c r="E2132" s="1"/>
  <c r="E2133" s="1"/>
  <c r="E2134" s="1"/>
  <c r="E2135" s="1"/>
  <c r="E2136" s="1"/>
  <c r="E2137" s="1"/>
  <c r="E2138" s="1"/>
  <c r="E2139" s="1"/>
  <c r="E2140" s="1"/>
  <c r="E2141" s="1"/>
  <c r="E2142" s="1"/>
  <c r="E2143" s="1"/>
  <c r="E2144" s="1"/>
  <c r="E2145" s="1"/>
  <c r="E2146" s="1"/>
  <c r="E2147" s="1"/>
  <c r="E2148" s="1"/>
  <c r="E2149" s="1"/>
  <c r="E2150" s="1"/>
  <c r="E2151" s="1"/>
  <c r="E2152" s="1"/>
  <c r="E2153" s="1"/>
  <c r="E2154" s="1"/>
  <c r="E2155" s="1"/>
  <c r="E2156" s="1"/>
  <c r="E2157" s="1"/>
  <c r="E2158" s="1"/>
  <c r="E2159" s="1"/>
  <c r="E2160" s="1"/>
  <c r="E2161" s="1"/>
  <c r="E2162" s="1"/>
  <c r="E2163" s="1"/>
  <c r="E2164" s="1"/>
  <c r="E2165" s="1"/>
  <c r="E2166" s="1"/>
  <c r="E2167" s="1"/>
  <c r="E2168" s="1"/>
  <c r="E2169" s="1"/>
  <c r="E2170" s="1"/>
  <c r="E2171" s="1"/>
  <c r="E2172" s="1"/>
  <c r="E2173" s="1"/>
  <c r="E2174" s="1"/>
  <c r="E2175" s="1"/>
  <c r="E2176" s="1"/>
  <c r="E2177" s="1"/>
  <c r="E2178" s="1"/>
  <c r="E2179" s="1"/>
  <c r="E2180" s="1"/>
  <c r="E2181" s="1"/>
  <c r="E2182" s="1"/>
  <c r="E2183" s="1"/>
  <c r="E2184" s="1"/>
  <c r="E2185" s="1"/>
  <c r="E2186" s="1"/>
  <c r="E2187" s="1"/>
  <c r="E2188" s="1"/>
  <c r="E2189" s="1"/>
  <c r="E2190" s="1"/>
  <c r="E2191" s="1"/>
  <c r="E2192" s="1"/>
  <c r="E2193" s="1"/>
  <c r="E2194" s="1"/>
  <c r="E2195" s="1"/>
  <c r="E2196" s="1"/>
  <c r="E2197" s="1"/>
  <c r="E2198" s="1"/>
  <c r="E2199" s="1"/>
  <c r="E2200" s="1"/>
  <c r="E2201" s="1"/>
  <c r="E2202" s="1"/>
  <c r="E2203" s="1"/>
  <c r="E2204" s="1"/>
  <c r="E2205" s="1"/>
  <c r="E2206" s="1"/>
  <c r="E2207" s="1"/>
  <c r="E2208" s="1"/>
  <c r="E2209" s="1"/>
  <c r="E2210" s="1"/>
  <c r="E2211" s="1"/>
  <c r="E2212" s="1"/>
  <c r="E2213" s="1"/>
  <c r="E2214" s="1"/>
  <c r="E2215" s="1"/>
  <c r="E2216" s="1"/>
  <c r="E2217" s="1"/>
  <c r="E2218" s="1"/>
  <c r="E2219" s="1"/>
  <c r="E2220" s="1"/>
  <c r="E2221" s="1"/>
  <c r="E2222" s="1"/>
  <c r="E2223" s="1"/>
  <c r="E2224" s="1"/>
  <c r="E2225" s="1"/>
  <c r="E2226" s="1"/>
  <c r="E2227" s="1"/>
  <c r="E2228" s="1"/>
  <c r="E2229" s="1"/>
  <c r="E2230" s="1"/>
  <c r="E2231" s="1"/>
  <c r="E2232" s="1"/>
  <c r="E2233" s="1"/>
  <c r="E2234" s="1"/>
  <c r="E2235" s="1"/>
  <c r="E2236" s="1"/>
  <c r="E2237" s="1"/>
  <c r="E2238" s="1"/>
  <c r="E2239" s="1"/>
  <c r="E2240" s="1"/>
  <c r="E2241" s="1"/>
  <c r="E2242" s="1"/>
  <c r="E2243" s="1"/>
  <c r="E2244" s="1"/>
  <c r="E2245" s="1"/>
  <c r="E2246" s="1"/>
  <c r="E2247" s="1"/>
  <c r="E2248" s="1"/>
  <c r="E2249" s="1"/>
  <c r="E2250" s="1"/>
  <c r="E2251" s="1"/>
  <c r="E2252" s="1"/>
  <c r="E2253" s="1"/>
  <c r="E2254" s="1"/>
  <c r="E2255" s="1"/>
  <c r="E2256" s="1"/>
  <c r="E2257" s="1"/>
  <c r="E2258" s="1"/>
  <c r="E2259" s="1"/>
  <c r="E2260" s="1"/>
  <c r="E2261" s="1"/>
  <c r="E2262" s="1"/>
  <c r="E2263" s="1"/>
  <c r="E2264" s="1"/>
  <c r="E2265" s="1"/>
  <c r="E2266" s="1"/>
  <c r="E2267" s="1"/>
  <c r="E2268" s="1"/>
  <c r="E2269" s="1"/>
  <c r="E2270" s="1"/>
  <c r="E2271" s="1"/>
  <c r="E2272" s="1"/>
  <c r="E2273" s="1"/>
  <c r="E2274" s="1"/>
  <c r="E2275" s="1"/>
  <c r="E2276" s="1"/>
  <c r="E2277" s="1"/>
  <c r="E2278" s="1"/>
  <c r="E2279" s="1"/>
  <c r="E2280" s="1"/>
  <c r="E2281" s="1"/>
  <c r="E2282" s="1"/>
  <c r="E2283" s="1"/>
  <c r="AP32"/>
  <c r="AQ32" l="1"/>
  <c r="AQ35" s="1"/>
  <c r="AQ36" s="1"/>
  <c r="AQ37" s="1"/>
  <c r="E2284"/>
  <c r="E2285" s="1"/>
  <c r="E2286" s="1"/>
  <c r="E2287" s="1"/>
  <c r="E2288" s="1"/>
  <c r="E2289" s="1"/>
  <c r="E2290" s="1"/>
  <c r="E2291" s="1"/>
  <c r="E2292" s="1"/>
  <c r="E2293" s="1"/>
  <c r="E2294" s="1"/>
  <c r="E2295" s="1"/>
  <c r="E2296" s="1"/>
  <c r="E2297" s="1"/>
  <c r="E2298" s="1"/>
  <c r="E2299" s="1"/>
  <c r="E2300" s="1"/>
  <c r="E2301" s="1"/>
  <c r="E2302" s="1"/>
  <c r="E2303" s="1"/>
  <c r="E2304" s="1"/>
  <c r="E2305" s="1"/>
  <c r="E2306" s="1"/>
  <c r="E2307" s="1"/>
  <c r="E2308" s="1"/>
  <c r="E2309" s="1"/>
  <c r="E2310" s="1"/>
  <c r="E2311" s="1"/>
  <c r="E2312" s="1"/>
  <c r="E2313" s="1"/>
  <c r="E2314" s="1"/>
  <c r="E2315" s="1"/>
  <c r="E2316" s="1"/>
  <c r="E2317" s="1"/>
  <c r="E2318" s="1"/>
  <c r="E2319" s="1"/>
  <c r="E2320" s="1"/>
  <c r="E2321" s="1"/>
  <c r="E2322" s="1"/>
  <c r="E2323" s="1"/>
  <c r="E2324" s="1"/>
  <c r="E2325" s="1"/>
  <c r="E2326" s="1"/>
  <c r="E2327" s="1"/>
  <c r="E2328" s="1"/>
  <c r="E2329" s="1"/>
  <c r="E2330" s="1"/>
  <c r="E2331" s="1"/>
  <c r="E2332" s="1"/>
  <c r="E2333" s="1"/>
  <c r="E2334" s="1"/>
  <c r="E2335" s="1"/>
  <c r="E2336" s="1"/>
  <c r="E2337" s="1"/>
  <c r="E2338" s="1"/>
  <c r="E2339" s="1"/>
  <c r="E2340" s="1"/>
  <c r="E2341" s="1"/>
  <c r="E2342" s="1"/>
  <c r="E2343" s="1"/>
  <c r="E2344" s="1"/>
  <c r="E2345" s="1"/>
  <c r="E2346" s="1"/>
  <c r="E2347" s="1"/>
  <c r="E2348" s="1"/>
  <c r="E2349" s="1"/>
  <c r="E2350" s="1"/>
  <c r="E2351" s="1"/>
  <c r="E2352" s="1"/>
  <c r="E2353" s="1"/>
  <c r="E2354" s="1"/>
  <c r="E2355" s="1"/>
  <c r="E2356" s="1"/>
  <c r="E2357" s="1"/>
  <c r="E2358" s="1"/>
  <c r="E2359" s="1"/>
  <c r="E2360" s="1"/>
  <c r="E2361" s="1"/>
  <c r="E2362" s="1"/>
  <c r="E2363" s="1"/>
  <c r="E2364" s="1"/>
  <c r="E2365" s="1"/>
  <c r="E2366" s="1"/>
  <c r="E2367" s="1"/>
  <c r="E2368" s="1"/>
  <c r="E2369" s="1"/>
  <c r="E2370" s="1"/>
  <c r="E2371" s="1"/>
  <c r="E2372" s="1"/>
  <c r="E2373" s="1"/>
  <c r="E2374" s="1"/>
  <c r="E2375" s="1"/>
  <c r="E2376" s="1"/>
  <c r="E2377" s="1"/>
  <c r="E2378" s="1"/>
  <c r="E2379" s="1"/>
  <c r="E2380" s="1"/>
  <c r="E2381" s="1"/>
  <c r="E2382" s="1"/>
  <c r="E2383" s="1"/>
  <c r="E2384" s="1"/>
  <c r="E2385" s="1"/>
  <c r="E2386" s="1"/>
  <c r="E2387" s="1"/>
  <c r="E2388" s="1"/>
  <c r="E2389" s="1"/>
  <c r="E2390" s="1"/>
  <c r="E2391" s="1"/>
  <c r="E2392" s="1"/>
  <c r="E2393" s="1"/>
  <c r="E2394" s="1"/>
  <c r="E2395" s="1"/>
  <c r="E2396" s="1"/>
  <c r="E2397" s="1"/>
  <c r="E2398" s="1"/>
  <c r="E2399" s="1"/>
  <c r="E2400" s="1"/>
  <c r="E2401" s="1"/>
  <c r="E2402" s="1"/>
  <c r="E2403" s="1"/>
  <c r="E2404" s="1"/>
  <c r="E2405" s="1"/>
  <c r="E2406" s="1"/>
  <c r="E2407" s="1"/>
  <c r="E2408" s="1"/>
  <c r="E2409" s="1"/>
  <c r="E2410" s="1"/>
  <c r="E2411" s="1"/>
  <c r="E2412" s="1"/>
  <c r="E2413" s="1"/>
  <c r="E2414" s="1"/>
  <c r="E2415" s="1"/>
  <c r="E2416" s="1"/>
  <c r="E2417" s="1"/>
  <c r="E2418" s="1"/>
  <c r="E2419" s="1"/>
  <c r="E2420" s="1"/>
  <c r="E2421" s="1"/>
  <c r="E2422" s="1"/>
  <c r="E2423" s="1"/>
  <c r="E2424" s="1"/>
  <c r="E2425" s="1"/>
  <c r="E2426" s="1"/>
  <c r="E2427" s="1"/>
  <c r="E2428" s="1"/>
  <c r="E2429" s="1"/>
  <c r="E2430" s="1"/>
  <c r="E2431" s="1"/>
  <c r="E2432" s="1"/>
  <c r="E2433" s="1"/>
  <c r="E2434" s="1"/>
  <c r="E2435" s="1"/>
  <c r="E2436" s="1"/>
  <c r="E2437" s="1"/>
  <c r="E2438" s="1"/>
  <c r="E2439" s="1"/>
  <c r="E2440" s="1"/>
  <c r="E2441" s="1"/>
  <c r="E2442" s="1"/>
  <c r="E2443" s="1"/>
  <c r="E2444" s="1"/>
  <c r="E2445" s="1"/>
  <c r="E2446" s="1"/>
  <c r="E2447" s="1"/>
  <c r="E2448" s="1"/>
  <c r="E2449" s="1"/>
  <c r="E2450" s="1"/>
  <c r="E2451" s="1"/>
  <c r="E2452" s="1"/>
  <c r="E2453" s="1"/>
  <c r="E2454" s="1"/>
  <c r="E2455" s="1"/>
  <c r="E2456" s="1"/>
  <c r="E2457" s="1"/>
  <c r="E2458" s="1"/>
  <c r="E2459" s="1"/>
  <c r="E2460" s="1"/>
  <c r="E2461" s="1"/>
  <c r="E2462" s="1"/>
  <c r="E2463" s="1"/>
  <c r="E2464" s="1"/>
  <c r="E2465" s="1"/>
  <c r="E2466" s="1"/>
  <c r="E2467" s="1"/>
  <c r="E2468" s="1"/>
  <c r="E2469" s="1"/>
  <c r="E2470" s="1"/>
  <c r="E2471" s="1"/>
  <c r="E2472" s="1"/>
  <c r="E2473" s="1"/>
  <c r="AP35"/>
  <c r="AP36" s="1"/>
  <c r="E2474" l="1"/>
  <c r="E2475" s="1"/>
  <c r="E2476" s="1"/>
  <c r="E2477" s="1"/>
  <c r="E2478" s="1"/>
  <c r="E2479" s="1"/>
  <c r="E2480" s="1"/>
  <c r="E2481" s="1"/>
  <c r="E2482" s="1"/>
  <c r="E2483" s="1"/>
  <c r="E2484" s="1"/>
  <c r="E2485" s="1"/>
  <c r="E2486" s="1"/>
  <c r="E2487" s="1"/>
  <c r="E2488" s="1"/>
  <c r="E2489" s="1"/>
  <c r="E2490" s="1"/>
  <c r="E2491" s="1"/>
  <c r="E2492" s="1"/>
  <c r="E2493" s="1"/>
  <c r="E2494" s="1"/>
  <c r="E2495" s="1"/>
  <c r="E2496" s="1"/>
  <c r="E2497" s="1"/>
  <c r="E2498" s="1"/>
  <c r="E2499" s="1"/>
  <c r="E2500" s="1"/>
  <c r="E2501" s="1"/>
  <c r="E2502" s="1"/>
  <c r="E2503" s="1"/>
  <c r="E2504" s="1"/>
  <c r="E2505" s="1"/>
  <c r="E2506" s="1"/>
  <c r="E2507" s="1"/>
  <c r="E2508" s="1"/>
  <c r="E2509" s="1"/>
  <c r="E2510" s="1"/>
  <c r="E2511" s="1"/>
  <c r="E2512" s="1"/>
  <c r="E2513" s="1"/>
  <c r="E2514" s="1"/>
  <c r="E2515" s="1"/>
  <c r="E2516" s="1"/>
  <c r="E2517" s="1"/>
  <c r="E2518" s="1"/>
  <c r="E2519" s="1"/>
  <c r="E2520" s="1"/>
  <c r="E2521" s="1"/>
  <c r="E2522" s="1"/>
  <c r="E2523" s="1"/>
  <c r="E2524" s="1"/>
  <c r="E2525" s="1"/>
  <c r="E2526" s="1"/>
  <c r="E2527" s="1"/>
  <c r="E2528" s="1"/>
  <c r="E2529" s="1"/>
  <c r="E2530" s="1"/>
  <c r="E2531" s="1"/>
  <c r="E2532" s="1"/>
  <c r="E2533" s="1"/>
  <c r="E2534" s="1"/>
  <c r="E2535" s="1"/>
  <c r="E2536" s="1"/>
  <c r="E2537" s="1"/>
  <c r="E2538" s="1"/>
  <c r="E2539" s="1"/>
  <c r="E2540" s="1"/>
  <c r="E2541" s="1"/>
  <c r="E2542" s="1"/>
  <c r="E2543" s="1"/>
  <c r="E2544" s="1"/>
  <c r="E2545" s="1"/>
  <c r="E2546" s="1"/>
  <c r="E2547" s="1"/>
  <c r="E2548" s="1"/>
  <c r="E2549" s="1"/>
  <c r="E2550" s="1"/>
  <c r="E2551" s="1"/>
  <c r="E2552" s="1"/>
  <c r="E2553" s="1"/>
  <c r="E2554" s="1"/>
  <c r="E2555" s="1"/>
  <c r="E2556" s="1"/>
  <c r="E2557" s="1"/>
  <c r="E2558" s="1"/>
  <c r="E2559" s="1"/>
  <c r="E2560" s="1"/>
  <c r="E2561" s="1"/>
  <c r="E2562" s="1"/>
  <c r="E2563" s="1"/>
  <c r="E2564" s="1"/>
  <c r="E2565" s="1"/>
  <c r="E2566" s="1"/>
  <c r="E2567" s="1"/>
  <c r="E2568" s="1"/>
  <c r="E2569" s="1"/>
  <c r="E2570" s="1"/>
  <c r="E2571" s="1"/>
  <c r="E2572" s="1"/>
  <c r="E2573" s="1"/>
  <c r="AP37"/>
  <c r="AR32" l="1"/>
  <c r="AR35" s="1"/>
  <c r="AR36" s="1"/>
  <c r="AR37" s="1"/>
</calcChain>
</file>

<file path=xl/sharedStrings.xml><?xml version="1.0" encoding="utf-8"?>
<sst xmlns="http://schemas.openxmlformats.org/spreadsheetml/2006/main" count="269" uniqueCount="219">
  <si>
    <t>pata °C</t>
  </si>
  <si>
    <t>kW spodní výkon</t>
  </si>
  <si>
    <t>dny</t>
  </si>
  <si>
    <t>součet dnů</t>
  </si>
  <si>
    <t>http://kondenzace.kvalitne.cz/kks/dny-bez-cyklovani.xlsx</t>
  </si>
  <si>
    <t>kJ / zapálení</t>
  </si>
  <si>
    <t>zapálení za den</t>
  </si>
  <si>
    <t>kJ celkem</t>
  </si>
  <si>
    <t>topná zezóna:</t>
  </si>
  <si>
    <t>kWh/sez</t>
  </si>
  <si>
    <t>data z letiště Kbely 280 m.n.m.</t>
  </si>
  <si>
    <t>°C venk</t>
  </si>
  <si>
    <t>dnů kontinuálního chodu</t>
  </si>
  <si>
    <t>kWh ušetřeno za topnou sezonu necyklováním</t>
  </si>
  <si>
    <t>2016/17</t>
  </si>
  <si>
    <t>2015/16</t>
  </si>
  <si>
    <t>dnů TZ</t>
  </si>
  <si>
    <t>K korekce na nadm. výšku 0,65K/100m</t>
  </si>
  <si>
    <t>m.n.m.</t>
  </si>
  <si>
    <t>Zadávejte žlutá pole!!!</t>
  </si>
  <si>
    <t>https://vytapeni.tzb-info.cz/tabulky-a-vypocty/103-vypocet-denostupnu?stanice=10&amp;action=1&amp;otopne_obdobi=&amp;start_day=01&amp;start_month=03&amp;start_year=2019&amp;end_day=13&amp;end_month=08&amp;end_year=2020&amp;ti=17.0&amp;tem=17.0&amp;chkbox_sumtbl=1&amp;chkbox_deg=1&amp;chkbox_dnu=1&amp;chkbox_prumerne_teploty=1&amp;deg_x=740&amp;deg_y=270&amp;otop_dny_x=740&amp;otop_dny_y=270&amp;prum_teploty_x=740&amp;prum_teploty_y=270</t>
  </si>
  <si>
    <t>https://vytapeni.tzb-info.cz/tabulky-a-vypocty/103-vypocet-denostupnu</t>
  </si>
  <si>
    <t>Holešov, 224 m.n.m.</t>
  </si>
  <si>
    <t>============</t>
  </si>
  <si>
    <t>Tabulka denostupňů Měsíc</t>
  </si>
  <si>
    <t>Normál 1961 - 1990 (Praha - Karlov)</t>
  </si>
  <si>
    <t>Denostupně D17.0</t>
  </si>
  <si>
    <t>Průměrná teplota</t>
  </si>
  <si>
    <t>[D . K]</t>
  </si>
  <si>
    <t>[dny]</t>
  </si>
  <si>
    <t>[°C]</t>
  </si>
  <si>
    <t>kWh včetně TUV a účinnosti</t>
  </si>
  <si>
    <t>lidé TUV</t>
  </si>
  <si>
    <t>plyn Kč</t>
  </si>
  <si>
    <t>kotel</t>
  </si>
  <si>
    <t>vliv %</t>
  </si>
  <si>
    <t>navýšení</t>
  </si>
  <si>
    <t>Kč/kWh plyn</t>
  </si>
  <si>
    <t>denostupně</t>
  </si>
  <si>
    <t>Date;HDD;% Estimated</t>
  </si>
  <si>
    <t>Kbely 2015-18 (°C)</t>
  </si>
  <si>
    <t>výška</t>
  </si>
  <si>
    <t>DS13</t>
  </si>
  <si>
    <t>DS21</t>
  </si>
  <si>
    <t>Za 15 let provozu:</t>
  </si>
  <si>
    <t>do DS</t>
  </si>
  <si>
    <t>DS19</t>
  </si>
  <si>
    <t>13/19</t>
  </si>
  <si>
    <t>13/21</t>
  </si>
  <si>
    <t>TZ</t>
  </si>
  <si>
    <t>DS</t>
  </si>
  <si>
    <t>W/K</t>
  </si>
  <si>
    <t>U=</t>
  </si>
  <si>
    <t>kW jsou ostatní zisky</t>
  </si>
  <si>
    <t>°C 5denní průměr</t>
  </si>
  <si>
    <t>---</t>
  </si>
  <si>
    <t>http://kondenzace.kvalitne.cz/kks/spotreby.xlsx</t>
  </si>
  <si>
    <t>https://forum.tzb-info.cz/149818-bungalov-tz-6kw-navrh-zdroja-vykurovania-tuv</t>
  </si>
  <si>
    <t>U =</t>
  </si>
  <si>
    <t>W/dT 30K</t>
  </si>
  <si>
    <t>Potřeba tepla na vytápění po měsících:</t>
  </si>
  <si>
    <t>W pro dT 36K</t>
  </si>
  <si>
    <t>°C pata ekvit</t>
  </si>
  <si>
    <t>výkony ve Wattech</t>
  </si>
  <si>
    <t xml:space="preserve">Měsíc </t>
  </si>
  <si>
    <t>°C</t>
  </si>
  <si>
    <t>dnů</t>
  </si>
  <si>
    <t xml:space="preserve">Q,H,ht[GJ] </t>
  </si>
  <si>
    <t xml:space="preserve">Q,int[GJ] </t>
  </si>
  <si>
    <t xml:space="preserve">Q,sol[GJ] </t>
  </si>
  <si>
    <t xml:space="preserve">Q,gn [GJ] </t>
  </si>
  <si>
    <t xml:space="preserve">Eta,H [-] </t>
  </si>
  <si>
    <t xml:space="preserve">fH [%] </t>
  </si>
  <si>
    <t>Q,H,nd[GJ]</t>
  </si>
  <si>
    <t xml:space="preserve">Q,H,ht[W] </t>
  </si>
  <si>
    <t>Q,H,nd[W]</t>
  </si>
  <si>
    <t>ekv</t>
  </si>
  <si>
    <t>zisky</t>
  </si>
  <si>
    <t>Dní TZ</t>
  </si>
  <si>
    <t>GJ</t>
  </si>
  <si>
    <t>MWh</t>
  </si>
  <si>
    <t>49% topíte</t>
  </si>
  <si>
    <t>51% jsou ostatní zisky</t>
  </si>
  <si>
    <t>průměrné výkony (W)</t>
  </si>
  <si>
    <t xml:space="preserve">Vysvětlivky: </t>
  </si>
  <si>
    <t>Q,H,ht je potřeba tepla na pokrytí tepelné ztráty, Q,int jsou vnitřní tepelné zisky, Q,sol jsou solární</t>
  </si>
  <si>
    <t>W jsou ostatní zisky</t>
  </si>
  <si>
    <t>tepelné zisky, Q,gn jsou celkové tepelné zisky, Eta,H je stupeň využitelnosti tepelných zisků, fH je část</t>
  </si>
  <si>
    <t>suma:</t>
  </si>
  <si>
    <t>elektr. Spotřebiče</t>
  </si>
  <si>
    <t>měsíce, v níž musí být zóna s regulovaným vytápěním vytápěna, a Q,H,nd je potřeba tepla na vytápění.</t>
  </si>
  <si>
    <t>poměr:</t>
  </si>
  <si>
    <t>osoby</t>
  </si>
  <si>
    <t xml:space="preserve">Potřeba tepla na vytápění za rok Q,H,nd: </t>
  </si>
  <si>
    <t>27,346 GJ</t>
  </si>
  <si>
    <t>osvetleni</t>
  </si>
  <si>
    <t>sluneční zisky</t>
  </si>
  <si>
    <t>vzorový pžíklad tepelných zisků:</t>
  </si>
  <si>
    <t>položka</t>
  </si>
  <si>
    <t>m2</t>
  </si>
  <si>
    <t>koef</t>
  </si>
  <si>
    <t>W/m2K</t>
  </si>
  <si>
    <t>plocha</t>
  </si>
  <si>
    <t>podlaha</t>
  </si>
  <si>
    <t xml:space="preserve">podlaha </t>
  </si>
  <si>
    <t>dT K</t>
  </si>
  <si>
    <t>střecha</t>
  </si>
  <si>
    <t>větrání  objem m3, koeficient</t>
  </si>
  <si>
    <t>U  W/K celkem</t>
  </si>
  <si>
    <t>TZ (W)</t>
  </si>
  <si>
    <t>obálka nad zemí</t>
  </si>
  <si>
    <t>výpočet souvrství</t>
  </si>
  <si>
    <t>tloušťka</t>
  </si>
  <si>
    <t>m</t>
  </si>
  <si>
    <t>vodivost</t>
  </si>
  <si>
    <t>W/m</t>
  </si>
  <si>
    <t>ustálený tok zeminou</t>
  </si>
  <si>
    <t>celkem</t>
  </si>
  <si>
    <t>obv. stěny</t>
  </si>
  <si>
    <t>obálkou celkem</t>
  </si>
  <si>
    <t>podíl</t>
  </si>
  <si>
    <t>4994 projektant, protože objem 333,6 vetrani 0,5 a zemina 1</t>
  </si>
  <si>
    <t>4608 vavra,, protože objem 333,6 vetrani 0,5 a zemina 0,5</t>
  </si>
  <si>
    <t>stěna</t>
  </si>
  <si>
    <t>účinnost /COP</t>
  </si>
  <si>
    <t>měrný tok</t>
  </si>
  <si>
    <t>denostupňů odpovídá cca DS17,5</t>
  </si>
  <si>
    <t>kWh/m2</t>
  </si>
  <si>
    <t>počet DS</t>
  </si>
  <si>
    <t xml:space="preserve">roční spotřeba </t>
  </si>
  <si>
    <t>DC odpovídá DS21</t>
  </si>
  <si>
    <t>měrná spotřeba</t>
  </si>
  <si>
    <t>podíl vytápění</t>
  </si>
  <si>
    <t>tento podíl ZÁVISÍ na celkových ztrátách.</t>
  </si>
  <si>
    <t>proto přesněji:</t>
  </si>
  <si>
    <t>ostatní zisky</t>
  </si>
  <si>
    <t>pro dT 30K</t>
  </si>
  <si>
    <t>kW zadat do pole F13 listu roční náklady.</t>
  </si>
  <si>
    <t>suma</t>
  </si>
  <si>
    <t>3313 a 3838  Kubicek protože objem 266 vetrani 0,15 - 0,3</t>
  </si>
  <si>
    <t>3013 vavra protože objem 266 a vetrani 0,15</t>
  </si>
  <si>
    <t>2898 Vavra dynamickou metodou</t>
  </si>
  <si>
    <t>13-22.5</t>
  </si>
  <si>
    <t>výpočet</t>
  </si>
  <si>
    <t>mapy</t>
  </si>
  <si>
    <t>EE</t>
  </si>
  <si>
    <t>TČ</t>
  </si>
  <si>
    <t>Investice</t>
  </si>
  <si>
    <t>let životnost</t>
  </si>
  <si>
    <t>Kč/rok</t>
  </si>
  <si>
    <t>Kč/kWh EE</t>
  </si>
  <si>
    <t>SCOP</t>
  </si>
  <si>
    <t>plyn</t>
  </si>
  <si>
    <t>https://forum.tzb-info.cz/150735-vyber-kondenzacniho-kotle?p=556223</t>
  </si>
  <si>
    <t>graf účinnost/výkon</t>
  </si>
  <si>
    <t>kW</t>
  </si>
  <si>
    <t>40/30</t>
  </si>
  <si>
    <t>50/30</t>
  </si>
  <si>
    <t>každý stupeň zpátečky při lambda 1,3 představuje</t>
  </si>
  <si>
    <t>ztráta K</t>
  </si>
  <si>
    <t>procenta/K</t>
  </si>
  <si>
    <t>nedochlazeni spalin K / výkon kW</t>
  </si>
  <si>
    <t>do</t>
  </si>
  <si>
    <t>21/22</t>
  </si>
  <si>
    <t>20/21</t>
  </si>
  <si>
    <t>19/20</t>
  </si>
  <si>
    <t>18/19</t>
  </si>
  <si>
    <t>H</t>
  </si>
  <si>
    <t>roky:</t>
  </si>
  <si>
    <t>Kwh z DS</t>
  </si>
  <si>
    <t>m3/h</t>
  </si>
  <si>
    <t>kWh vcetně TUV a účinnosti</t>
  </si>
  <si>
    <t>TZ(kW) aby kWh bylo stejně jako denostupňů, napište 30/24 = 1,25</t>
  </si>
  <si>
    <t>jen 1.9-31.12</t>
  </si>
  <si>
    <t>sp H</t>
  </si>
  <si>
    <t>DS H/kbely</t>
  </si>
  <si>
    <t>1.1.-.31.12</t>
  </si>
  <si>
    <t>15.2-15.2</t>
  </si>
  <si>
    <t>https://kondenzace.kvalitne.cz/kks/spotreby.xlsx</t>
  </si>
  <si>
    <t>teploty Karlov</t>
  </si>
  <si>
    <t>venk tepl °C</t>
  </si>
  <si>
    <t>datum</t>
  </si>
  <si>
    <t>kW kompresor při -10°C</t>
  </si>
  <si>
    <t>dle normy zhoršuje SCOP asi o 9%</t>
  </si>
  <si>
    <t>kW kompresor při 15°C</t>
  </si>
  <si>
    <t>nízká účinnost cyklováním při malých průměrných výkonech</t>
  </si>
  <si>
    <t>stanovení směrnice COP: vychází 3,4 /0,09</t>
  </si>
  <si>
    <t>Výsledný SCOP</t>
  </si>
  <si>
    <t>příkon kompresoru kW:</t>
  </si>
  <si>
    <t>norma</t>
  </si>
  <si>
    <t>20/21 280 m.n.m.</t>
  </si>
  <si>
    <t>odchylky:</t>
  </si>
  <si>
    <t>[–]</t>
  </si>
  <si>
    <t>hodin</t>
  </si>
  <si>
    <t>s COP dc:</t>
  </si>
  <si>
    <t>součty hodin:</t>
  </si>
  <si>
    <t>hodiny norma</t>
  </si>
  <si>
    <t>hodiny 2020/21</t>
  </si>
  <si>
    <t>[kW]</t>
  </si>
  <si>
    <t>[˚C]</t>
  </si>
  <si>
    <t>[kWh]</t>
  </si>
  <si>
    <t>[kWh/h]</t>
  </si>
  <si>
    <t>Celková spotřeba el. en.</t>
  </si>
  <si>
    <t>Celková roční potřeba tepla</t>
  </si>
  <si>
    <t>Celková spotřeba el. en. za hodinu.</t>
  </si>
  <si>
    <r>
      <t>COP</t>
    </r>
    <r>
      <rPr>
        <b/>
        <vertAlign val="subscript"/>
        <sz val="11"/>
        <color theme="1"/>
        <rFont val="Calibri"/>
        <family val="2"/>
        <charset val="238"/>
        <scheme val="minor"/>
      </rPr>
      <t>pl</t>
    </r>
  </si>
  <si>
    <r>
      <t>COP</t>
    </r>
    <r>
      <rPr>
        <b/>
        <vertAlign val="subscript"/>
        <sz val="11"/>
        <color theme="1"/>
        <rFont val="Calibri"/>
        <family val="2"/>
        <charset val="238"/>
        <scheme val="minor"/>
      </rPr>
      <t>DC</t>
    </r>
  </si>
  <si>
    <t>CR</t>
  </si>
  <si>
    <t>Elektrický dohřev</t>
  </si>
  <si>
    <t>Výkon tepelného čerpadla</t>
  </si>
  <si>
    <t>Tepelná ztráta</t>
  </si>
  <si>
    <t>Počet hodin</t>
  </si>
  <si>
    <t>Venkovní teplota</t>
  </si>
  <si>
    <r>
      <t xml:space="preserve">Tab. 2 – Určení </t>
    </r>
    <r>
      <rPr>
        <i/>
        <sz val="11"/>
        <color theme="1"/>
        <rFont val="Calibri"/>
        <family val="2"/>
        <charset val="238"/>
        <scheme val="minor"/>
      </rPr>
      <t>SCOP</t>
    </r>
    <r>
      <rPr>
        <vertAlign val="subscript"/>
        <sz val="11"/>
        <color theme="1"/>
        <rFont val="Calibri"/>
        <family val="2"/>
        <charset val="238"/>
        <scheme val="minor"/>
      </rPr>
      <t>on</t>
    </r>
    <r>
      <rPr>
        <sz val="11"/>
        <color theme="1"/>
        <rFont val="Calibri"/>
        <family val="2"/>
        <charset val="238"/>
        <scheme val="minor"/>
      </rPr>
      <t xml:space="preserve"> pro střední klimatické podmínky tepelného čerpadla vzduch-voda</t>
    </r>
  </si>
  <si>
    <t>TZ12 kW/30K, pata 15°C a TČ 3,4/0,09 SCOP 3,2 Uvažováno konstantní topení 35°C kompresor 3 kW</t>
  </si>
  <si>
    <t>https://vytapeni.tzb-info.cz/tepelna-cerpadla/13507-hodnoceni-scop-tepelnych-cerpadel-pro-vytapeni</t>
  </si>
  <si>
    <t>realita</t>
  </si>
  <si>
    <t>říj-brez</t>
  </si>
  <si>
    <t>pomer</t>
  </si>
</sst>
</file>

<file path=xl/styles.xml><?xml version="1.0" encoding="utf-8"?>
<styleSheet xmlns="http://schemas.openxmlformats.org/spreadsheetml/2006/main">
  <numFmts count="2">
    <numFmt numFmtId="164" formatCode="d/m/yy;@"/>
    <numFmt numFmtId="165" formatCode="0.0%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3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0" borderId="0" xfId="0"/>
    <xf numFmtId="0" fontId="0" fillId="33" borderId="0" xfId="0" applyFill="1"/>
    <xf numFmtId="0" fontId="19" fillId="0" borderId="0" xfId="43" applyAlignment="1" applyProtection="1"/>
    <xf numFmtId="0" fontId="16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16" fillId="0" borderId="0" xfId="0" applyFont="1" applyFill="1"/>
    <xf numFmtId="0" fontId="0" fillId="0" borderId="0" xfId="0" applyNumberFormat="1"/>
    <xf numFmtId="17" fontId="0" fillId="0" borderId="0" xfId="0" applyNumberFormat="1"/>
    <xf numFmtId="0" fontId="0" fillId="0" borderId="0" xfId="0" applyAlignment="1">
      <alignment horizontal="center"/>
    </xf>
    <xf numFmtId="0" fontId="0" fillId="0" borderId="15" xfId="0" applyBorder="1"/>
    <xf numFmtId="0" fontId="0" fillId="0" borderId="14" xfId="0" applyBorder="1"/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0" xfId="0" applyBorder="1"/>
    <xf numFmtId="0" fontId="0" fillId="0" borderId="13" xfId="0" applyBorder="1"/>
    <xf numFmtId="9" fontId="16" fillId="0" borderId="0" xfId="0" applyNumberFormat="1" applyFont="1"/>
    <xf numFmtId="10" fontId="0" fillId="0" borderId="0" xfId="0" applyNumberFormat="1"/>
    <xf numFmtId="9" fontId="0" fillId="0" borderId="0" xfId="0" applyNumberFormat="1" applyFont="1"/>
    <xf numFmtId="0" fontId="0" fillId="0" borderId="16" xfId="0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0" xfId="0" applyNumberFormat="1"/>
    <xf numFmtId="164" fontId="16" fillId="0" borderId="0" xfId="0" applyNumberFormat="1" applyFont="1"/>
    <xf numFmtId="0" fontId="0" fillId="0" borderId="0" xfId="0" applyNumberFormat="1" applyFont="1"/>
    <xf numFmtId="0" fontId="16" fillId="0" borderId="0" xfId="0" applyNumberFormat="1" applyFont="1"/>
    <xf numFmtId="0" fontId="0" fillId="0" borderId="0" xfId="0" applyAlignment="1">
      <alignment horizontal="left"/>
    </xf>
    <xf numFmtId="0" fontId="16" fillId="0" borderId="16" xfId="0" applyFont="1" applyBorder="1" applyAlignment="1">
      <alignment horizontal="right"/>
    </xf>
    <xf numFmtId="0" fontId="16" fillId="0" borderId="17" xfId="0" applyFont="1" applyBorder="1"/>
    <xf numFmtId="0" fontId="16" fillId="0" borderId="18" xfId="0" applyFont="1" applyBorder="1"/>
    <xf numFmtId="0" fontId="16" fillId="0" borderId="16" xfId="0" applyFont="1" applyBorder="1"/>
    <xf numFmtId="0" fontId="0" fillId="0" borderId="17" xfId="0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165" fontId="0" fillId="0" borderId="0" xfId="0" applyNumberFormat="1"/>
    <xf numFmtId="0" fontId="0" fillId="0" borderId="0" xfId="0" applyFont="1"/>
    <xf numFmtId="0" fontId="0" fillId="0" borderId="19" xfId="0" applyBorder="1"/>
    <xf numFmtId="0" fontId="0" fillId="0" borderId="20" xfId="0" applyBorder="1"/>
    <xf numFmtId="14" fontId="0" fillId="0" borderId="11" xfId="0" applyNumberFormat="1" applyBorder="1"/>
    <xf numFmtId="16" fontId="16" fillId="0" borderId="0" xfId="0" applyNumberFormat="1" applyFont="1" applyAlignment="1">
      <alignment horizontal="left"/>
    </xf>
    <xf numFmtId="0" fontId="16" fillId="0" borderId="0" xfId="0" applyFont="1" applyAlignment="1">
      <alignment horizontal="right"/>
    </xf>
    <xf numFmtId="0" fontId="0" fillId="0" borderId="14" xfId="0" applyFill="1" applyBorder="1"/>
    <xf numFmtId="0" fontId="0" fillId="0" borderId="15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17" fontId="16" fillId="0" borderId="0" xfId="0" applyNumberFormat="1" applyFont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0" borderId="24" xfId="0" applyBorder="1" applyAlignment="1">
      <alignment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16" fontId="0" fillId="0" borderId="0" xfId="0" applyNumberFormat="1"/>
    <xf numFmtId="0" fontId="0" fillId="0" borderId="26" xfId="0" applyFill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8" xfId="0" applyBorder="1"/>
  </cellXfs>
  <cellStyles count="44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3" builtinId="8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000" baseline="0"/>
              <a:t>kW / venk teplota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'roční náklady'!$F$16</c:f>
              <c:strCache>
                <c:ptCount val="1"/>
                <c:pt idx="0">
                  <c:v>13</c:v>
                </c:pt>
              </c:strCache>
            </c:strRef>
          </c:tx>
          <c:marker>
            <c:symbol val="none"/>
          </c:marker>
          <c:xVal>
            <c:numRef>
              <c:f>'roční náklady'!$C$17:$C$2223</c:f>
              <c:numCache>
                <c:formatCode>General</c:formatCode>
                <c:ptCount val="2207"/>
                <c:pt idx="0">
                  <c:v>2.8250000000000002</c:v>
                </c:pt>
                <c:pt idx="1">
                  <c:v>2.8250000000000002</c:v>
                </c:pt>
                <c:pt idx="2">
                  <c:v>4.3250000000000002</c:v>
                </c:pt>
                <c:pt idx="3">
                  <c:v>3.0249999999999995</c:v>
                </c:pt>
                <c:pt idx="4">
                  <c:v>3.4250000000000016</c:v>
                </c:pt>
                <c:pt idx="5">
                  <c:v>2.3250000000000002</c:v>
                </c:pt>
                <c:pt idx="6">
                  <c:v>5.5249999999999995</c:v>
                </c:pt>
                <c:pt idx="7">
                  <c:v>7.4250000000000016</c:v>
                </c:pt>
                <c:pt idx="8">
                  <c:v>9.125</c:v>
                </c:pt>
                <c:pt idx="9">
                  <c:v>10.324999999999999</c:v>
                </c:pt>
                <c:pt idx="10">
                  <c:v>13.724999999999998</c:v>
                </c:pt>
                <c:pt idx="11">
                  <c:v>12.524999999999999</c:v>
                </c:pt>
                <c:pt idx="12">
                  <c:v>10.224999999999998</c:v>
                </c:pt>
                <c:pt idx="13">
                  <c:v>9.9250000000000007</c:v>
                </c:pt>
                <c:pt idx="14">
                  <c:v>16.425000000000001</c:v>
                </c:pt>
                <c:pt idx="15">
                  <c:v>14.824999999999999</c:v>
                </c:pt>
                <c:pt idx="16">
                  <c:v>9.0249999999999986</c:v>
                </c:pt>
                <c:pt idx="17">
                  <c:v>6.2249999999999988</c:v>
                </c:pt>
                <c:pt idx="18">
                  <c:v>8.125</c:v>
                </c:pt>
                <c:pt idx="19">
                  <c:v>11.224999999999998</c:v>
                </c:pt>
                <c:pt idx="20">
                  <c:v>13.324999999999999</c:v>
                </c:pt>
                <c:pt idx="21">
                  <c:v>10.024999999999999</c:v>
                </c:pt>
                <c:pt idx="22">
                  <c:v>11.425000000000001</c:v>
                </c:pt>
                <c:pt idx="23">
                  <c:v>13.524999999999999</c:v>
                </c:pt>
                <c:pt idx="24">
                  <c:v>15.024999999999999</c:v>
                </c:pt>
                <c:pt idx="25">
                  <c:v>14.524999999999999</c:v>
                </c:pt>
                <c:pt idx="26">
                  <c:v>14.924999999999999</c:v>
                </c:pt>
                <c:pt idx="27">
                  <c:v>7.1250000000000009</c:v>
                </c:pt>
                <c:pt idx="28">
                  <c:v>7.7249999999999988</c:v>
                </c:pt>
                <c:pt idx="29">
                  <c:v>9.2249999999999979</c:v>
                </c:pt>
                <c:pt idx="30">
                  <c:v>9.8249999999999993</c:v>
                </c:pt>
                <c:pt idx="31">
                  <c:v>10.824999999999999</c:v>
                </c:pt>
                <c:pt idx="32">
                  <c:v>11.625</c:v>
                </c:pt>
                <c:pt idx="33">
                  <c:v>16.125</c:v>
                </c:pt>
                <c:pt idx="34">
                  <c:v>18.824999999999999</c:v>
                </c:pt>
                <c:pt idx="35">
                  <c:v>14.725</c:v>
                </c:pt>
                <c:pt idx="36">
                  <c:v>13.824999999999999</c:v>
                </c:pt>
                <c:pt idx="37">
                  <c:v>13.024999999999999</c:v>
                </c:pt>
                <c:pt idx="38">
                  <c:v>13.925000000000001</c:v>
                </c:pt>
                <c:pt idx="39">
                  <c:v>13.925000000000001</c:v>
                </c:pt>
                <c:pt idx="40">
                  <c:v>12.425000000000001</c:v>
                </c:pt>
                <c:pt idx="41">
                  <c:v>17.125</c:v>
                </c:pt>
                <c:pt idx="42">
                  <c:v>14.924999999999999</c:v>
                </c:pt>
                <c:pt idx="43">
                  <c:v>12.324999999999999</c:v>
                </c:pt>
                <c:pt idx="44">
                  <c:v>11.425000000000001</c:v>
                </c:pt>
                <c:pt idx="45">
                  <c:v>14.424999999999999</c:v>
                </c:pt>
                <c:pt idx="46">
                  <c:v>13.324999999999999</c:v>
                </c:pt>
                <c:pt idx="47">
                  <c:v>14.725</c:v>
                </c:pt>
                <c:pt idx="48">
                  <c:v>15.424999999999999</c:v>
                </c:pt>
                <c:pt idx="49">
                  <c:v>11.524999999999999</c:v>
                </c:pt>
                <c:pt idx="50">
                  <c:v>11.824999999999999</c:v>
                </c:pt>
                <c:pt idx="51">
                  <c:v>13.024999999999999</c:v>
                </c:pt>
                <c:pt idx="52">
                  <c:v>14.424999999999999</c:v>
                </c:pt>
                <c:pt idx="53">
                  <c:v>15.024999999999999</c:v>
                </c:pt>
                <c:pt idx="54">
                  <c:v>15.824999999999999</c:v>
                </c:pt>
                <c:pt idx="55">
                  <c:v>13.324999999999999</c:v>
                </c:pt>
                <c:pt idx="56">
                  <c:v>10.925000000000001</c:v>
                </c:pt>
                <c:pt idx="57">
                  <c:v>13.625</c:v>
                </c:pt>
                <c:pt idx="58">
                  <c:v>16.125</c:v>
                </c:pt>
                <c:pt idx="59">
                  <c:v>14.424999999999999</c:v>
                </c:pt>
                <c:pt idx="60">
                  <c:v>14.725</c:v>
                </c:pt>
                <c:pt idx="61">
                  <c:v>18.524999999999999</c:v>
                </c:pt>
                <c:pt idx="62">
                  <c:v>20.024999999999999</c:v>
                </c:pt>
                <c:pt idx="63">
                  <c:v>22.724999999999998</c:v>
                </c:pt>
                <c:pt idx="64">
                  <c:v>18.224999999999998</c:v>
                </c:pt>
                <c:pt idx="65">
                  <c:v>19.625</c:v>
                </c:pt>
                <c:pt idx="66">
                  <c:v>22.925000000000001</c:v>
                </c:pt>
                <c:pt idx="67">
                  <c:v>19.724999999999998</c:v>
                </c:pt>
                <c:pt idx="68">
                  <c:v>15.524999999999999</c:v>
                </c:pt>
                <c:pt idx="69">
                  <c:v>12.024999999999999</c:v>
                </c:pt>
                <c:pt idx="70">
                  <c:v>15.524999999999999</c:v>
                </c:pt>
                <c:pt idx="71">
                  <c:v>18.024999999999999</c:v>
                </c:pt>
                <c:pt idx="72">
                  <c:v>21.524999999999999</c:v>
                </c:pt>
                <c:pt idx="73">
                  <c:v>21.125</c:v>
                </c:pt>
                <c:pt idx="74">
                  <c:v>20.425000000000001</c:v>
                </c:pt>
                <c:pt idx="75">
                  <c:v>17.224999999999998</c:v>
                </c:pt>
                <c:pt idx="76">
                  <c:v>14.824999999999999</c:v>
                </c:pt>
                <c:pt idx="77">
                  <c:v>14.125</c:v>
                </c:pt>
                <c:pt idx="78">
                  <c:v>15.324999999999999</c:v>
                </c:pt>
                <c:pt idx="79">
                  <c:v>13.625</c:v>
                </c:pt>
                <c:pt idx="80">
                  <c:v>12.625</c:v>
                </c:pt>
                <c:pt idx="81">
                  <c:v>14.024999999999999</c:v>
                </c:pt>
                <c:pt idx="82">
                  <c:v>14.924999999999999</c:v>
                </c:pt>
                <c:pt idx="83">
                  <c:v>13.224999999999998</c:v>
                </c:pt>
                <c:pt idx="84">
                  <c:v>13.324999999999999</c:v>
                </c:pt>
                <c:pt idx="85">
                  <c:v>15.924999999999999</c:v>
                </c:pt>
                <c:pt idx="86">
                  <c:v>18.324999999999999</c:v>
                </c:pt>
                <c:pt idx="87">
                  <c:v>18.524999999999999</c:v>
                </c:pt>
                <c:pt idx="88">
                  <c:v>18.125</c:v>
                </c:pt>
                <c:pt idx="89">
                  <c:v>18.524999999999999</c:v>
                </c:pt>
                <c:pt idx="90">
                  <c:v>20.925000000000001</c:v>
                </c:pt>
                <c:pt idx="91">
                  <c:v>22.024999999999999</c:v>
                </c:pt>
                <c:pt idx="92">
                  <c:v>23.125</c:v>
                </c:pt>
                <c:pt idx="93">
                  <c:v>24.324999999999999</c:v>
                </c:pt>
                <c:pt idx="94">
                  <c:v>25.925000000000001</c:v>
                </c:pt>
                <c:pt idx="95">
                  <c:v>26.524999999999999</c:v>
                </c:pt>
                <c:pt idx="96">
                  <c:v>24.324999999999999</c:v>
                </c:pt>
                <c:pt idx="97">
                  <c:v>24.724999999999998</c:v>
                </c:pt>
                <c:pt idx="98">
                  <c:v>21.524999999999999</c:v>
                </c:pt>
                <c:pt idx="99">
                  <c:v>17.324999999999999</c:v>
                </c:pt>
                <c:pt idx="100">
                  <c:v>15.125</c:v>
                </c:pt>
                <c:pt idx="101">
                  <c:v>17.824999999999999</c:v>
                </c:pt>
                <c:pt idx="102">
                  <c:v>21.524999999999999</c:v>
                </c:pt>
                <c:pt idx="103">
                  <c:v>18.425000000000001</c:v>
                </c:pt>
                <c:pt idx="104">
                  <c:v>19.125</c:v>
                </c:pt>
                <c:pt idx="105">
                  <c:v>20.425000000000001</c:v>
                </c:pt>
                <c:pt idx="106">
                  <c:v>22.024999999999999</c:v>
                </c:pt>
                <c:pt idx="107">
                  <c:v>24.724999999999998</c:v>
                </c:pt>
                <c:pt idx="108">
                  <c:v>26.824999999999999</c:v>
                </c:pt>
                <c:pt idx="109">
                  <c:v>25.925000000000001</c:v>
                </c:pt>
                <c:pt idx="110">
                  <c:v>22.724999999999998</c:v>
                </c:pt>
                <c:pt idx="111">
                  <c:v>25.925000000000001</c:v>
                </c:pt>
                <c:pt idx="112">
                  <c:v>26.824999999999999</c:v>
                </c:pt>
                <c:pt idx="113">
                  <c:v>22.324999999999999</c:v>
                </c:pt>
                <c:pt idx="114">
                  <c:v>23.524999999999999</c:v>
                </c:pt>
                <c:pt idx="115">
                  <c:v>22.524999999999999</c:v>
                </c:pt>
                <c:pt idx="116">
                  <c:v>18.125</c:v>
                </c:pt>
                <c:pt idx="117">
                  <c:v>18.125</c:v>
                </c:pt>
                <c:pt idx="118">
                  <c:v>19.824999999999999</c:v>
                </c:pt>
                <c:pt idx="119">
                  <c:v>17.024999999999999</c:v>
                </c:pt>
                <c:pt idx="120">
                  <c:v>16.524999999999999</c:v>
                </c:pt>
                <c:pt idx="121">
                  <c:v>17.024999999999999</c:v>
                </c:pt>
                <c:pt idx="122">
                  <c:v>19.824999999999999</c:v>
                </c:pt>
                <c:pt idx="123">
                  <c:v>21.425000000000001</c:v>
                </c:pt>
                <c:pt idx="124">
                  <c:v>23.125</c:v>
                </c:pt>
                <c:pt idx="125">
                  <c:v>26.125</c:v>
                </c:pt>
                <c:pt idx="126">
                  <c:v>24.724999999999998</c:v>
                </c:pt>
                <c:pt idx="127">
                  <c:v>26.125</c:v>
                </c:pt>
                <c:pt idx="128">
                  <c:v>27.224999999999998</c:v>
                </c:pt>
                <c:pt idx="129">
                  <c:v>27.724999999999998</c:v>
                </c:pt>
                <c:pt idx="130">
                  <c:v>25.524999999999999</c:v>
                </c:pt>
                <c:pt idx="131">
                  <c:v>26.724999999999998</c:v>
                </c:pt>
                <c:pt idx="132">
                  <c:v>26.724999999999998</c:v>
                </c:pt>
                <c:pt idx="133">
                  <c:v>26.925000000000001</c:v>
                </c:pt>
                <c:pt idx="134">
                  <c:v>26.425000000000001</c:v>
                </c:pt>
                <c:pt idx="135">
                  <c:v>26.625</c:v>
                </c:pt>
                <c:pt idx="136">
                  <c:v>25.224999999999998</c:v>
                </c:pt>
                <c:pt idx="137">
                  <c:v>21.425000000000001</c:v>
                </c:pt>
                <c:pt idx="138">
                  <c:v>18.125</c:v>
                </c:pt>
                <c:pt idx="139">
                  <c:v>15.424999999999999</c:v>
                </c:pt>
                <c:pt idx="140">
                  <c:v>16.024999999999999</c:v>
                </c:pt>
                <c:pt idx="141">
                  <c:v>17.824999999999999</c:v>
                </c:pt>
                <c:pt idx="142">
                  <c:v>19.224999999999998</c:v>
                </c:pt>
                <c:pt idx="143">
                  <c:v>18.125</c:v>
                </c:pt>
                <c:pt idx="144">
                  <c:v>18.125</c:v>
                </c:pt>
                <c:pt idx="145">
                  <c:v>21.125</c:v>
                </c:pt>
                <c:pt idx="146">
                  <c:v>18.425000000000001</c:v>
                </c:pt>
                <c:pt idx="147">
                  <c:v>18.925000000000001</c:v>
                </c:pt>
                <c:pt idx="148">
                  <c:v>21.625</c:v>
                </c:pt>
                <c:pt idx="149">
                  <c:v>23.125</c:v>
                </c:pt>
                <c:pt idx="150">
                  <c:v>22.524999999999999</c:v>
                </c:pt>
                <c:pt idx="151">
                  <c:v>24.925000000000001</c:v>
                </c:pt>
                <c:pt idx="152">
                  <c:v>25.625</c:v>
                </c:pt>
                <c:pt idx="153">
                  <c:v>25.724999999999998</c:v>
                </c:pt>
                <c:pt idx="154">
                  <c:v>16.925000000000001</c:v>
                </c:pt>
                <c:pt idx="155">
                  <c:v>17.125</c:v>
                </c:pt>
                <c:pt idx="156">
                  <c:v>17.125</c:v>
                </c:pt>
                <c:pt idx="157">
                  <c:v>15.125</c:v>
                </c:pt>
                <c:pt idx="158">
                  <c:v>12.625</c:v>
                </c:pt>
                <c:pt idx="159">
                  <c:v>12.524999999999999</c:v>
                </c:pt>
                <c:pt idx="160">
                  <c:v>13.425000000000001</c:v>
                </c:pt>
                <c:pt idx="161">
                  <c:v>13.024999999999999</c:v>
                </c:pt>
                <c:pt idx="162">
                  <c:v>11.824999999999999</c:v>
                </c:pt>
                <c:pt idx="163">
                  <c:v>13.625</c:v>
                </c:pt>
                <c:pt idx="164">
                  <c:v>15.324999999999999</c:v>
                </c:pt>
                <c:pt idx="165">
                  <c:v>18.024999999999999</c:v>
                </c:pt>
                <c:pt idx="166">
                  <c:v>16.125</c:v>
                </c:pt>
                <c:pt idx="167">
                  <c:v>16.524999999999999</c:v>
                </c:pt>
                <c:pt idx="168">
                  <c:v>18.925000000000001</c:v>
                </c:pt>
                <c:pt idx="169">
                  <c:v>21.024999999999999</c:v>
                </c:pt>
                <c:pt idx="170">
                  <c:v>16.125</c:v>
                </c:pt>
                <c:pt idx="171">
                  <c:v>16.024999999999999</c:v>
                </c:pt>
                <c:pt idx="172">
                  <c:v>13.625</c:v>
                </c:pt>
                <c:pt idx="173">
                  <c:v>13.324999999999999</c:v>
                </c:pt>
                <c:pt idx="174">
                  <c:v>14.224999999999998</c:v>
                </c:pt>
                <c:pt idx="175">
                  <c:v>13.425000000000001</c:v>
                </c:pt>
                <c:pt idx="176">
                  <c:v>12.824999999999999</c:v>
                </c:pt>
                <c:pt idx="177">
                  <c:v>13.925000000000001</c:v>
                </c:pt>
                <c:pt idx="178">
                  <c:v>14.324999999999999</c:v>
                </c:pt>
                <c:pt idx="179">
                  <c:v>12.324999999999999</c:v>
                </c:pt>
                <c:pt idx="180">
                  <c:v>12.425000000000001</c:v>
                </c:pt>
                <c:pt idx="181">
                  <c:v>11.625</c:v>
                </c:pt>
                <c:pt idx="182">
                  <c:v>10.125</c:v>
                </c:pt>
                <c:pt idx="183">
                  <c:v>8.625</c:v>
                </c:pt>
                <c:pt idx="184">
                  <c:v>11.125</c:v>
                </c:pt>
                <c:pt idx="185">
                  <c:v>13.324999999999999</c:v>
                </c:pt>
                <c:pt idx="186">
                  <c:v>13.625</c:v>
                </c:pt>
                <c:pt idx="187">
                  <c:v>14.324999999999999</c:v>
                </c:pt>
                <c:pt idx="188">
                  <c:v>13.724999999999998</c:v>
                </c:pt>
                <c:pt idx="189">
                  <c:v>14.524999999999999</c:v>
                </c:pt>
                <c:pt idx="190">
                  <c:v>13.324999999999999</c:v>
                </c:pt>
                <c:pt idx="191">
                  <c:v>11.024999999999999</c:v>
                </c:pt>
                <c:pt idx="192">
                  <c:v>8.7249999999999979</c:v>
                </c:pt>
                <c:pt idx="193">
                  <c:v>5.8250000000000002</c:v>
                </c:pt>
                <c:pt idx="194">
                  <c:v>3.3250000000000002</c:v>
                </c:pt>
                <c:pt idx="195">
                  <c:v>2.4250000000000016</c:v>
                </c:pt>
                <c:pt idx="196">
                  <c:v>5.0249999999999995</c:v>
                </c:pt>
                <c:pt idx="197">
                  <c:v>8.7249999999999979</c:v>
                </c:pt>
                <c:pt idx="198">
                  <c:v>8.8249999999999993</c:v>
                </c:pt>
                <c:pt idx="199">
                  <c:v>6.9250000000000016</c:v>
                </c:pt>
                <c:pt idx="200">
                  <c:v>5.2249999999999988</c:v>
                </c:pt>
                <c:pt idx="201">
                  <c:v>7.9250000000000016</c:v>
                </c:pt>
                <c:pt idx="202">
                  <c:v>6.7249999999999988</c:v>
                </c:pt>
                <c:pt idx="203">
                  <c:v>8.8249999999999993</c:v>
                </c:pt>
                <c:pt idx="204">
                  <c:v>9.625</c:v>
                </c:pt>
                <c:pt idx="205">
                  <c:v>10.425000000000001</c:v>
                </c:pt>
                <c:pt idx="206">
                  <c:v>6.2249999999999988</c:v>
                </c:pt>
                <c:pt idx="207">
                  <c:v>7.2249999999999988</c:v>
                </c:pt>
                <c:pt idx="208">
                  <c:v>9.0249999999999986</c:v>
                </c:pt>
                <c:pt idx="209">
                  <c:v>8.7249999999999979</c:v>
                </c:pt>
                <c:pt idx="210">
                  <c:v>8.4250000000000007</c:v>
                </c:pt>
                <c:pt idx="211">
                  <c:v>8.9250000000000007</c:v>
                </c:pt>
                <c:pt idx="212">
                  <c:v>9.3249999999999993</c:v>
                </c:pt>
                <c:pt idx="213">
                  <c:v>9.3249999999999993</c:v>
                </c:pt>
                <c:pt idx="214">
                  <c:v>7.7249999999999988</c:v>
                </c:pt>
                <c:pt idx="215">
                  <c:v>4.0249999999999995</c:v>
                </c:pt>
                <c:pt idx="216">
                  <c:v>1.9250000000000014</c:v>
                </c:pt>
                <c:pt idx="217">
                  <c:v>1.9250000000000014</c:v>
                </c:pt>
                <c:pt idx="218">
                  <c:v>7.5249999999999995</c:v>
                </c:pt>
                <c:pt idx="219">
                  <c:v>8.4250000000000007</c:v>
                </c:pt>
                <c:pt idx="220">
                  <c:v>13.824999999999999</c:v>
                </c:pt>
                <c:pt idx="221">
                  <c:v>13.824999999999999</c:v>
                </c:pt>
                <c:pt idx="222">
                  <c:v>12.425000000000001</c:v>
                </c:pt>
                <c:pt idx="223">
                  <c:v>15.125</c:v>
                </c:pt>
                <c:pt idx="224">
                  <c:v>13.324999999999999</c:v>
                </c:pt>
                <c:pt idx="225">
                  <c:v>10.324999999999999</c:v>
                </c:pt>
                <c:pt idx="226">
                  <c:v>10.524999999999999</c:v>
                </c:pt>
                <c:pt idx="227">
                  <c:v>7.5249999999999995</c:v>
                </c:pt>
                <c:pt idx="228">
                  <c:v>9.4250000000000007</c:v>
                </c:pt>
                <c:pt idx="229">
                  <c:v>12.125</c:v>
                </c:pt>
                <c:pt idx="230">
                  <c:v>11.024999999999999</c:v>
                </c:pt>
                <c:pt idx="231">
                  <c:v>13.425000000000001</c:v>
                </c:pt>
                <c:pt idx="232">
                  <c:v>11.524999999999999</c:v>
                </c:pt>
                <c:pt idx="233">
                  <c:v>7.0249999999999995</c:v>
                </c:pt>
                <c:pt idx="234">
                  <c:v>3.5249999999999995</c:v>
                </c:pt>
                <c:pt idx="235">
                  <c:v>1.0249999999999992</c:v>
                </c:pt>
                <c:pt idx="236">
                  <c:v>0.52499999999999925</c:v>
                </c:pt>
                <c:pt idx="237">
                  <c:v>-0.57499999999999862</c:v>
                </c:pt>
                <c:pt idx="238">
                  <c:v>0.62500000000000067</c:v>
                </c:pt>
                <c:pt idx="239">
                  <c:v>2.2249999999999988</c:v>
                </c:pt>
                <c:pt idx="240">
                  <c:v>2.7249999999999988</c:v>
                </c:pt>
                <c:pt idx="241">
                  <c:v>1.325</c:v>
                </c:pt>
                <c:pt idx="242">
                  <c:v>4.4250000000000016</c:v>
                </c:pt>
                <c:pt idx="243">
                  <c:v>7.3250000000000002</c:v>
                </c:pt>
                <c:pt idx="244">
                  <c:v>7.9250000000000016</c:v>
                </c:pt>
                <c:pt idx="245">
                  <c:v>8.5249999999999986</c:v>
                </c:pt>
                <c:pt idx="246">
                  <c:v>6.9250000000000016</c:v>
                </c:pt>
                <c:pt idx="247">
                  <c:v>3.7249999999999988</c:v>
                </c:pt>
                <c:pt idx="248">
                  <c:v>5.2249999999999988</c:v>
                </c:pt>
                <c:pt idx="249">
                  <c:v>6.4250000000000016</c:v>
                </c:pt>
                <c:pt idx="250">
                  <c:v>6.9250000000000016</c:v>
                </c:pt>
                <c:pt idx="251">
                  <c:v>2.7249999999999988</c:v>
                </c:pt>
                <c:pt idx="252">
                  <c:v>3.6250000000000009</c:v>
                </c:pt>
                <c:pt idx="253">
                  <c:v>2.2249999999999988</c:v>
                </c:pt>
                <c:pt idx="254">
                  <c:v>2.2249999999999988</c:v>
                </c:pt>
                <c:pt idx="255">
                  <c:v>5.1250000000000009</c:v>
                </c:pt>
                <c:pt idx="256">
                  <c:v>5.9250000000000016</c:v>
                </c:pt>
                <c:pt idx="257">
                  <c:v>1.4250000000000014</c:v>
                </c:pt>
                <c:pt idx="258">
                  <c:v>4.6250000000000009</c:v>
                </c:pt>
                <c:pt idx="259">
                  <c:v>4.7249999999999988</c:v>
                </c:pt>
                <c:pt idx="260">
                  <c:v>8.0249999999999986</c:v>
                </c:pt>
                <c:pt idx="261">
                  <c:v>7.7249999999999988</c:v>
                </c:pt>
                <c:pt idx="262">
                  <c:v>8.125</c:v>
                </c:pt>
                <c:pt idx="263">
                  <c:v>3.8250000000000002</c:v>
                </c:pt>
                <c:pt idx="264">
                  <c:v>5.0249999999999995</c:v>
                </c:pt>
                <c:pt idx="265">
                  <c:v>9.5249999999999986</c:v>
                </c:pt>
                <c:pt idx="266">
                  <c:v>8.625</c:v>
                </c:pt>
                <c:pt idx="267">
                  <c:v>3.5249999999999995</c:v>
                </c:pt>
                <c:pt idx="268">
                  <c:v>8.625</c:v>
                </c:pt>
                <c:pt idx="269">
                  <c:v>11.024999999999999</c:v>
                </c:pt>
                <c:pt idx="270">
                  <c:v>8.5249999999999986</c:v>
                </c:pt>
                <c:pt idx="271">
                  <c:v>7.9250000000000016</c:v>
                </c:pt>
                <c:pt idx="272">
                  <c:v>3.6250000000000009</c:v>
                </c:pt>
                <c:pt idx="273">
                  <c:v>0.72499999999999853</c:v>
                </c:pt>
                <c:pt idx="274">
                  <c:v>-2.2750000000000012</c:v>
                </c:pt>
                <c:pt idx="275">
                  <c:v>-0.87499999999999933</c:v>
                </c:pt>
                <c:pt idx="276">
                  <c:v>-0.57499999999999862</c:v>
                </c:pt>
                <c:pt idx="277">
                  <c:v>-4.3750000000000027</c:v>
                </c:pt>
                <c:pt idx="278">
                  <c:v>-6.0749999999999984</c:v>
                </c:pt>
                <c:pt idx="279">
                  <c:v>-5.2750000000000012</c:v>
                </c:pt>
                <c:pt idx="280">
                  <c:v>-3.1749999999999998</c:v>
                </c:pt>
                <c:pt idx="281">
                  <c:v>-1.2750000000000015</c:v>
                </c:pt>
                <c:pt idx="282">
                  <c:v>2.3250000000000002</c:v>
                </c:pt>
                <c:pt idx="283">
                  <c:v>-2.8750000000000027</c:v>
                </c:pt>
                <c:pt idx="284">
                  <c:v>0.82499999999999996</c:v>
                </c:pt>
                <c:pt idx="285">
                  <c:v>2.4250000000000016</c:v>
                </c:pt>
                <c:pt idx="286">
                  <c:v>4.6250000000000009</c:v>
                </c:pt>
                <c:pt idx="287">
                  <c:v>3.3250000000000002</c:v>
                </c:pt>
                <c:pt idx="288">
                  <c:v>1.0249999999999992</c:v>
                </c:pt>
                <c:pt idx="289">
                  <c:v>0.92500000000000138</c:v>
                </c:pt>
                <c:pt idx="290">
                  <c:v>-1.3749999999999993</c:v>
                </c:pt>
                <c:pt idx="291">
                  <c:v>-2.974999999999997</c:v>
                </c:pt>
                <c:pt idx="292">
                  <c:v>-6.7750000000000012</c:v>
                </c:pt>
                <c:pt idx="293">
                  <c:v>-8.0749999999999993</c:v>
                </c:pt>
                <c:pt idx="294">
                  <c:v>-5.2750000000000012</c:v>
                </c:pt>
                <c:pt idx="295">
                  <c:v>-5.2750000000000012</c:v>
                </c:pt>
                <c:pt idx="296">
                  <c:v>-9.6750000000000007</c:v>
                </c:pt>
                <c:pt idx="297">
                  <c:v>-7.3750000000000027</c:v>
                </c:pt>
                <c:pt idx="298">
                  <c:v>2.6250000000000009</c:v>
                </c:pt>
                <c:pt idx="299">
                  <c:v>4.9250000000000016</c:v>
                </c:pt>
                <c:pt idx="300">
                  <c:v>6.4250000000000016</c:v>
                </c:pt>
                <c:pt idx="301">
                  <c:v>9.9250000000000007</c:v>
                </c:pt>
                <c:pt idx="302">
                  <c:v>8.3249999999999993</c:v>
                </c:pt>
                <c:pt idx="303">
                  <c:v>5.2249999999999988</c:v>
                </c:pt>
                <c:pt idx="304">
                  <c:v>7.2249999999999988</c:v>
                </c:pt>
                <c:pt idx="305">
                  <c:v>3.9250000000000016</c:v>
                </c:pt>
                <c:pt idx="306">
                  <c:v>8.5249999999999986</c:v>
                </c:pt>
                <c:pt idx="307">
                  <c:v>10.524999999999999</c:v>
                </c:pt>
                <c:pt idx="308">
                  <c:v>4.9250000000000016</c:v>
                </c:pt>
                <c:pt idx="309">
                  <c:v>2.7249999999999988</c:v>
                </c:pt>
                <c:pt idx="310">
                  <c:v>3.5249999999999995</c:v>
                </c:pt>
                <c:pt idx="311">
                  <c:v>5.7249999999999988</c:v>
                </c:pt>
                <c:pt idx="312">
                  <c:v>3.1250000000000009</c:v>
                </c:pt>
                <c:pt idx="313">
                  <c:v>8.0249999999999986</c:v>
                </c:pt>
                <c:pt idx="314">
                  <c:v>8.3249999999999993</c:v>
                </c:pt>
                <c:pt idx="315">
                  <c:v>5.0249999999999995</c:v>
                </c:pt>
                <c:pt idx="316">
                  <c:v>3.8250000000000002</c:v>
                </c:pt>
                <c:pt idx="317">
                  <c:v>1.5249999999999992</c:v>
                </c:pt>
                <c:pt idx="318">
                  <c:v>1.9250000000000014</c:v>
                </c:pt>
                <c:pt idx="319">
                  <c:v>6.4250000000000016</c:v>
                </c:pt>
                <c:pt idx="320">
                  <c:v>5.4250000000000016</c:v>
                </c:pt>
                <c:pt idx="321">
                  <c:v>1.325</c:v>
                </c:pt>
                <c:pt idx="322">
                  <c:v>-0.37499999999999928</c:v>
                </c:pt>
                <c:pt idx="323">
                  <c:v>1.9250000000000014</c:v>
                </c:pt>
                <c:pt idx="324">
                  <c:v>2.3250000000000002</c:v>
                </c:pt>
                <c:pt idx="325">
                  <c:v>3.1250000000000009</c:v>
                </c:pt>
                <c:pt idx="326">
                  <c:v>9.8249999999999993</c:v>
                </c:pt>
                <c:pt idx="327">
                  <c:v>11.324999999999999</c:v>
                </c:pt>
                <c:pt idx="328">
                  <c:v>2.6250000000000009</c:v>
                </c:pt>
                <c:pt idx="329">
                  <c:v>2.2249999999999988</c:v>
                </c:pt>
                <c:pt idx="330">
                  <c:v>0.12500000000000072</c:v>
                </c:pt>
                <c:pt idx="331">
                  <c:v>-0.37499999999999928</c:v>
                </c:pt>
                <c:pt idx="332">
                  <c:v>-0.27500000000000141</c:v>
                </c:pt>
                <c:pt idx="333">
                  <c:v>1.5249999999999992</c:v>
                </c:pt>
                <c:pt idx="334">
                  <c:v>2.1250000000000009</c:v>
                </c:pt>
                <c:pt idx="335">
                  <c:v>-0.37499999999999928</c:v>
                </c:pt>
                <c:pt idx="336">
                  <c:v>2.0249999999999995</c:v>
                </c:pt>
                <c:pt idx="337">
                  <c:v>3.2249999999999988</c:v>
                </c:pt>
                <c:pt idx="338">
                  <c:v>3.3250000000000002</c:v>
                </c:pt>
                <c:pt idx="339">
                  <c:v>3.4250000000000016</c:v>
                </c:pt>
                <c:pt idx="340">
                  <c:v>3.5249999999999995</c:v>
                </c:pt>
                <c:pt idx="341">
                  <c:v>2.0249999999999995</c:v>
                </c:pt>
                <c:pt idx="342">
                  <c:v>1.325</c:v>
                </c:pt>
                <c:pt idx="343">
                  <c:v>0.52499999999999925</c:v>
                </c:pt>
                <c:pt idx="344">
                  <c:v>4.5249999999999995</c:v>
                </c:pt>
                <c:pt idx="345">
                  <c:v>4.5249999999999995</c:v>
                </c:pt>
                <c:pt idx="346">
                  <c:v>3.4250000000000016</c:v>
                </c:pt>
                <c:pt idx="347">
                  <c:v>3.1250000000000009</c:v>
                </c:pt>
                <c:pt idx="348">
                  <c:v>2.9250000000000016</c:v>
                </c:pt>
                <c:pt idx="349">
                  <c:v>2.4250000000000016</c:v>
                </c:pt>
                <c:pt idx="350">
                  <c:v>2.9250000000000016</c:v>
                </c:pt>
                <c:pt idx="351">
                  <c:v>3.7249999999999988</c:v>
                </c:pt>
                <c:pt idx="352">
                  <c:v>4.7249999999999988</c:v>
                </c:pt>
                <c:pt idx="353">
                  <c:v>4.7249999999999988</c:v>
                </c:pt>
                <c:pt idx="354">
                  <c:v>4.1250000000000009</c:v>
                </c:pt>
                <c:pt idx="355">
                  <c:v>6.1250000000000009</c:v>
                </c:pt>
                <c:pt idx="356">
                  <c:v>5.8250000000000002</c:v>
                </c:pt>
                <c:pt idx="357">
                  <c:v>4.8250000000000002</c:v>
                </c:pt>
                <c:pt idx="358">
                  <c:v>4.4250000000000016</c:v>
                </c:pt>
                <c:pt idx="359">
                  <c:v>5.1250000000000009</c:v>
                </c:pt>
                <c:pt idx="360">
                  <c:v>6.2249999999999988</c:v>
                </c:pt>
                <c:pt idx="361">
                  <c:v>9.3249999999999993</c:v>
                </c:pt>
                <c:pt idx="362">
                  <c:v>10.425000000000001</c:v>
                </c:pt>
                <c:pt idx="363">
                  <c:v>9.5249999999999986</c:v>
                </c:pt>
                <c:pt idx="364">
                  <c:v>8.4250000000000007</c:v>
                </c:pt>
                <c:pt idx="365">
                  <c:v>10.625</c:v>
                </c:pt>
                <c:pt idx="366">
                  <c:v>5.1250000000000009</c:v>
                </c:pt>
                <c:pt idx="367">
                  <c:v>6.9250000000000016</c:v>
                </c:pt>
                <c:pt idx="368">
                  <c:v>10.524999999999999</c:v>
                </c:pt>
                <c:pt idx="369">
                  <c:v>13.224999999999998</c:v>
                </c:pt>
                <c:pt idx="370">
                  <c:v>16.225000000000001</c:v>
                </c:pt>
                <c:pt idx="371">
                  <c:v>13.724999999999998</c:v>
                </c:pt>
                <c:pt idx="372">
                  <c:v>12.824999999999999</c:v>
                </c:pt>
                <c:pt idx="373">
                  <c:v>9.9250000000000007</c:v>
                </c:pt>
                <c:pt idx="374">
                  <c:v>7.5249999999999995</c:v>
                </c:pt>
                <c:pt idx="375">
                  <c:v>6.3250000000000002</c:v>
                </c:pt>
                <c:pt idx="376">
                  <c:v>8.5249999999999986</c:v>
                </c:pt>
                <c:pt idx="377">
                  <c:v>12.224999999999998</c:v>
                </c:pt>
                <c:pt idx="378">
                  <c:v>12.524999999999999</c:v>
                </c:pt>
                <c:pt idx="379">
                  <c:v>10.724999999999998</c:v>
                </c:pt>
                <c:pt idx="380">
                  <c:v>8.7249999999999979</c:v>
                </c:pt>
                <c:pt idx="381">
                  <c:v>12.324999999999999</c:v>
                </c:pt>
                <c:pt idx="382">
                  <c:v>10.625</c:v>
                </c:pt>
                <c:pt idx="383">
                  <c:v>9.2249999999999979</c:v>
                </c:pt>
                <c:pt idx="384">
                  <c:v>8.9250000000000007</c:v>
                </c:pt>
                <c:pt idx="385">
                  <c:v>8.125</c:v>
                </c:pt>
                <c:pt idx="386">
                  <c:v>8.9250000000000007</c:v>
                </c:pt>
                <c:pt idx="387">
                  <c:v>9.8249999999999993</c:v>
                </c:pt>
                <c:pt idx="388">
                  <c:v>8.0249999999999986</c:v>
                </c:pt>
                <c:pt idx="389">
                  <c:v>3.9250000000000016</c:v>
                </c:pt>
                <c:pt idx="390">
                  <c:v>3.8250000000000002</c:v>
                </c:pt>
                <c:pt idx="391">
                  <c:v>5.6250000000000009</c:v>
                </c:pt>
                <c:pt idx="392">
                  <c:v>5.3250000000000002</c:v>
                </c:pt>
                <c:pt idx="393">
                  <c:v>5.7249999999999988</c:v>
                </c:pt>
                <c:pt idx="394">
                  <c:v>7.2249999999999988</c:v>
                </c:pt>
                <c:pt idx="395">
                  <c:v>10.824999999999999</c:v>
                </c:pt>
                <c:pt idx="396">
                  <c:v>12.125</c:v>
                </c:pt>
                <c:pt idx="397">
                  <c:v>12.524999999999999</c:v>
                </c:pt>
                <c:pt idx="398">
                  <c:v>11.925000000000001</c:v>
                </c:pt>
                <c:pt idx="399">
                  <c:v>7.8250000000000002</c:v>
                </c:pt>
                <c:pt idx="400">
                  <c:v>12.024999999999999</c:v>
                </c:pt>
                <c:pt idx="401">
                  <c:v>14.924999999999999</c:v>
                </c:pt>
                <c:pt idx="402">
                  <c:v>15.424999999999999</c:v>
                </c:pt>
                <c:pt idx="403">
                  <c:v>14.424999999999999</c:v>
                </c:pt>
                <c:pt idx="404">
                  <c:v>15.524999999999999</c:v>
                </c:pt>
                <c:pt idx="405">
                  <c:v>15.625</c:v>
                </c:pt>
                <c:pt idx="406">
                  <c:v>15.524999999999999</c:v>
                </c:pt>
                <c:pt idx="407">
                  <c:v>14.824999999999999</c:v>
                </c:pt>
                <c:pt idx="408">
                  <c:v>17.024999999999999</c:v>
                </c:pt>
                <c:pt idx="409">
                  <c:v>13.724999999999998</c:v>
                </c:pt>
                <c:pt idx="410">
                  <c:v>8.125</c:v>
                </c:pt>
                <c:pt idx="411">
                  <c:v>8.7249999999999979</c:v>
                </c:pt>
                <c:pt idx="412">
                  <c:v>10.125</c:v>
                </c:pt>
                <c:pt idx="413">
                  <c:v>13.324999999999999</c:v>
                </c:pt>
                <c:pt idx="414">
                  <c:v>14.625</c:v>
                </c:pt>
                <c:pt idx="415">
                  <c:v>16.724999999999998</c:v>
                </c:pt>
                <c:pt idx="416">
                  <c:v>16.625</c:v>
                </c:pt>
                <c:pt idx="417">
                  <c:v>19.925000000000001</c:v>
                </c:pt>
                <c:pt idx="418">
                  <c:v>18.324999999999999</c:v>
                </c:pt>
                <c:pt idx="419">
                  <c:v>16.125</c:v>
                </c:pt>
                <c:pt idx="420">
                  <c:v>14.324999999999999</c:v>
                </c:pt>
                <c:pt idx="421">
                  <c:v>16.324999999999999</c:v>
                </c:pt>
                <c:pt idx="422">
                  <c:v>17.024999999999999</c:v>
                </c:pt>
                <c:pt idx="423">
                  <c:v>17.724999999999998</c:v>
                </c:pt>
                <c:pt idx="424">
                  <c:v>19.024999999999999</c:v>
                </c:pt>
                <c:pt idx="425">
                  <c:v>19.724999999999998</c:v>
                </c:pt>
                <c:pt idx="426">
                  <c:v>18.125</c:v>
                </c:pt>
                <c:pt idx="427">
                  <c:v>17.224999999999998</c:v>
                </c:pt>
                <c:pt idx="428">
                  <c:v>16.824999999999999</c:v>
                </c:pt>
                <c:pt idx="429">
                  <c:v>16.225000000000001</c:v>
                </c:pt>
                <c:pt idx="430">
                  <c:v>18.425000000000001</c:v>
                </c:pt>
                <c:pt idx="431">
                  <c:v>19.824999999999999</c:v>
                </c:pt>
                <c:pt idx="432">
                  <c:v>18.724999999999998</c:v>
                </c:pt>
                <c:pt idx="433">
                  <c:v>17.724999999999998</c:v>
                </c:pt>
                <c:pt idx="434">
                  <c:v>19.324999999999999</c:v>
                </c:pt>
                <c:pt idx="435">
                  <c:v>17.925000000000001</c:v>
                </c:pt>
                <c:pt idx="436">
                  <c:v>17.625</c:v>
                </c:pt>
                <c:pt idx="437">
                  <c:v>16.225000000000001</c:v>
                </c:pt>
                <c:pt idx="438">
                  <c:v>16.225000000000001</c:v>
                </c:pt>
                <c:pt idx="439">
                  <c:v>17.524999999999999</c:v>
                </c:pt>
                <c:pt idx="440">
                  <c:v>17.824999999999999</c:v>
                </c:pt>
                <c:pt idx="441">
                  <c:v>16.024999999999999</c:v>
                </c:pt>
                <c:pt idx="442">
                  <c:v>17.925000000000001</c:v>
                </c:pt>
                <c:pt idx="443">
                  <c:v>15.524999999999999</c:v>
                </c:pt>
                <c:pt idx="444">
                  <c:v>17.824999999999999</c:v>
                </c:pt>
                <c:pt idx="445">
                  <c:v>17.224999999999998</c:v>
                </c:pt>
                <c:pt idx="446">
                  <c:v>16.324999999999999</c:v>
                </c:pt>
                <c:pt idx="447">
                  <c:v>18.324999999999999</c:v>
                </c:pt>
                <c:pt idx="448">
                  <c:v>20.425000000000001</c:v>
                </c:pt>
                <c:pt idx="449">
                  <c:v>23.724999999999998</c:v>
                </c:pt>
                <c:pt idx="450">
                  <c:v>25.125</c:v>
                </c:pt>
                <c:pt idx="451">
                  <c:v>24.925000000000001</c:v>
                </c:pt>
                <c:pt idx="452">
                  <c:v>19.224999999999998</c:v>
                </c:pt>
                <c:pt idx="453">
                  <c:v>17.524999999999999</c:v>
                </c:pt>
                <c:pt idx="454">
                  <c:v>18.425000000000001</c:v>
                </c:pt>
                <c:pt idx="455">
                  <c:v>22.224999999999998</c:v>
                </c:pt>
                <c:pt idx="456">
                  <c:v>20.625</c:v>
                </c:pt>
                <c:pt idx="457">
                  <c:v>22.524999999999999</c:v>
                </c:pt>
                <c:pt idx="458">
                  <c:v>20.524999999999999</c:v>
                </c:pt>
                <c:pt idx="459">
                  <c:v>16.524999999999999</c:v>
                </c:pt>
                <c:pt idx="460">
                  <c:v>17.425000000000001</c:v>
                </c:pt>
                <c:pt idx="461">
                  <c:v>19.724999999999998</c:v>
                </c:pt>
                <c:pt idx="462">
                  <c:v>17.724999999999998</c:v>
                </c:pt>
                <c:pt idx="463">
                  <c:v>17.425000000000001</c:v>
                </c:pt>
                <c:pt idx="464">
                  <c:v>21.125</c:v>
                </c:pt>
                <c:pt idx="465">
                  <c:v>20.925000000000001</c:v>
                </c:pt>
                <c:pt idx="466">
                  <c:v>23.024999999999999</c:v>
                </c:pt>
                <c:pt idx="467">
                  <c:v>26.425000000000001</c:v>
                </c:pt>
                <c:pt idx="468">
                  <c:v>21.824999999999999</c:v>
                </c:pt>
                <c:pt idx="469">
                  <c:v>19.224999999999998</c:v>
                </c:pt>
                <c:pt idx="470">
                  <c:v>14.224999999999998</c:v>
                </c:pt>
                <c:pt idx="471">
                  <c:v>15.024999999999999</c:v>
                </c:pt>
                <c:pt idx="472">
                  <c:v>17.324999999999999</c:v>
                </c:pt>
                <c:pt idx="473">
                  <c:v>18.024999999999999</c:v>
                </c:pt>
                <c:pt idx="474">
                  <c:v>20.324999999999999</c:v>
                </c:pt>
                <c:pt idx="475">
                  <c:v>21.425000000000001</c:v>
                </c:pt>
                <c:pt idx="476">
                  <c:v>21.724999999999998</c:v>
                </c:pt>
                <c:pt idx="477">
                  <c:v>21.625</c:v>
                </c:pt>
                <c:pt idx="478">
                  <c:v>22.625</c:v>
                </c:pt>
                <c:pt idx="479">
                  <c:v>22.724999999999998</c:v>
                </c:pt>
                <c:pt idx="480">
                  <c:v>20.925000000000001</c:v>
                </c:pt>
                <c:pt idx="481">
                  <c:v>23.024999999999999</c:v>
                </c:pt>
                <c:pt idx="482">
                  <c:v>22.425000000000001</c:v>
                </c:pt>
                <c:pt idx="483">
                  <c:v>20.925000000000001</c:v>
                </c:pt>
                <c:pt idx="484">
                  <c:v>21.125</c:v>
                </c:pt>
                <c:pt idx="485">
                  <c:v>21.024999999999999</c:v>
                </c:pt>
                <c:pt idx="486">
                  <c:v>22.824999999999999</c:v>
                </c:pt>
                <c:pt idx="487">
                  <c:v>19.724999999999998</c:v>
                </c:pt>
                <c:pt idx="488">
                  <c:v>18.724999999999998</c:v>
                </c:pt>
                <c:pt idx="489">
                  <c:v>16.824999999999999</c:v>
                </c:pt>
                <c:pt idx="490">
                  <c:v>19.425000000000001</c:v>
                </c:pt>
                <c:pt idx="491">
                  <c:v>23.925000000000001</c:v>
                </c:pt>
                <c:pt idx="492">
                  <c:v>17.125</c:v>
                </c:pt>
                <c:pt idx="493">
                  <c:v>18.425000000000001</c:v>
                </c:pt>
                <c:pt idx="494">
                  <c:v>19.125</c:v>
                </c:pt>
                <c:pt idx="495">
                  <c:v>22.425000000000001</c:v>
                </c:pt>
                <c:pt idx="496">
                  <c:v>16.625</c:v>
                </c:pt>
                <c:pt idx="497">
                  <c:v>13.524999999999999</c:v>
                </c:pt>
                <c:pt idx="498">
                  <c:v>13.324999999999999</c:v>
                </c:pt>
                <c:pt idx="499">
                  <c:v>14.725</c:v>
                </c:pt>
                <c:pt idx="500">
                  <c:v>20.024999999999999</c:v>
                </c:pt>
                <c:pt idx="501">
                  <c:v>20.125</c:v>
                </c:pt>
                <c:pt idx="502">
                  <c:v>19.425000000000001</c:v>
                </c:pt>
                <c:pt idx="503">
                  <c:v>17.324999999999999</c:v>
                </c:pt>
                <c:pt idx="504">
                  <c:v>15.824999999999999</c:v>
                </c:pt>
                <c:pt idx="505">
                  <c:v>17.324999999999999</c:v>
                </c:pt>
                <c:pt idx="506">
                  <c:v>19.425000000000001</c:v>
                </c:pt>
                <c:pt idx="507">
                  <c:v>21.824999999999999</c:v>
                </c:pt>
                <c:pt idx="508">
                  <c:v>18.324999999999999</c:v>
                </c:pt>
                <c:pt idx="509">
                  <c:v>17.324999999999999</c:v>
                </c:pt>
                <c:pt idx="510">
                  <c:v>19.524999999999999</c:v>
                </c:pt>
                <c:pt idx="511">
                  <c:v>20.724999999999998</c:v>
                </c:pt>
                <c:pt idx="512">
                  <c:v>20.824999999999999</c:v>
                </c:pt>
                <c:pt idx="513">
                  <c:v>21.524999999999999</c:v>
                </c:pt>
                <c:pt idx="514">
                  <c:v>22.125</c:v>
                </c:pt>
                <c:pt idx="515">
                  <c:v>23.224999999999998</c:v>
                </c:pt>
                <c:pt idx="516">
                  <c:v>20.824999999999999</c:v>
                </c:pt>
                <c:pt idx="517">
                  <c:v>17.724999999999998</c:v>
                </c:pt>
                <c:pt idx="518">
                  <c:v>17.024999999999999</c:v>
                </c:pt>
                <c:pt idx="519">
                  <c:v>19.324999999999999</c:v>
                </c:pt>
                <c:pt idx="520">
                  <c:v>21.524999999999999</c:v>
                </c:pt>
                <c:pt idx="521">
                  <c:v>20.324999999999999</c:v>
                </c:pt>
                <c:pt idx="522">
                  <c:v>20.324999999999999</c:v>
                </c:pt>
                <c:pt idx="523">
                  <c:v>16.524999999999999</c:v>
                </c:pt>
                <c:pt idx="524">
                  <c:v>16.925000000000001</c:v>
                </c:pt>
                <c:pt idx="525">
                  <c:v>19.925000000000001</c:v>
                </c:pt>
                <c:pt idx="526">
                  <c:v>21.524999999999999</c:v>
                </c:pt>
                <c:pt idx="527">
                  <c:v>22.625</c:v>
                </c:pt>
                <c:pt idx="528">
                  <c:v>23.224999999999998</c:v>
                </c:pt>
                <c:pt idx="529">
                  <c:v>23.224999999999998</c:v>
                </c:pt>
                <c:pt idx="530">
                  <c:v>22.724999999999998</c:v>
                </c:pt>
                <c:pt idx="531">
                  <c:v>22.625</c:v>
                </c:pt>
                <c:pt idx="532">
                  <c:v>21.925000000000001</c:v>
                </c:pt>
                <c:pt idx="533">
                  <c:v>20.724999999999998</c:v>
                </c:pt>
                <c:pt idx="534">
                  <c:v>20.324999999999999</c:v>
                </c:pt>
                <c:pt idx="535">
                  <c:v>17.625</c:v>
                </c:pt>
                <c:pt idx="536">
                  <c:v>15.324999999999999</c:v>
                </c:pt>
                <c:pt idx="537">
                  <c:v>12.724999999999998</c:v>
                </c:pt>
                <c:pt idx="538">
                  <c:v>12.524999999999999</c:v>
                </c:pt>
                <c:pt idx="539">
                  <c:v>12.824999999999999</c:v>
                </c:pt>
                <c:pt idx="540">
                  <c:v>12.125</c:v>
                </c:pt>
                <c:pt idx="541">
                  <c:v>13.324999999999999</c:v>
                </c:pt>
                <c:pt idx="542">
                  <c:v>14.024999999999999</c:v>
                </c:pt>
                <c:pt idx="543">
                  <c:v>13.824999999999999</c:v>
                </c:pt>
                <c:pt idx="544">
                  <c:v>13.224999999999998</c:v>
                </c:pt>
                <c:pt idx="545">
                  <c:v>13.925000000000001</c:v>
                </c:pt>
                <c:pt idx="546">
                  <c:v>15.524999999999999</c:v>
                </c:pt>
                <c:pt idx="547">
                  <c:v>18.324999999999999</c:v>
                </c:pt>
                <c:pt idx="548">
                  <c:v>19.224999999999998</c:v>
                </c:pt>
                <c:pt idx="549">
                  <c:v>17.524999999999999</c:v>
                </c:pt>
                <c:pt idx="550">
                  <c:v>14.224999999999998</c:v>
                </c:pt>
                <c:pt idx="551">
                  <c:v>11.324999999999999</c:v>
                </c:pt>
                <c:pt idx="552">
                  <c:v>10.724999999999998</c:v>
                </c:pt>
                <c:pt idx="553">
                  <c:v>7.1250000000000009</c:v>
                </c:pt>
                <c:pt idx="554">
                  <c:v>7.8250000000000002</c:v>
                </c:pt>
                <c:pt idx="555">
                  <c:v>7.9250000000000016</c:v>
                </c:pt>
                <c:pt idx="556">
                  <c:v>7.5249999999999995</c:v>
                </c:pt>
                <c:pt idx="557">
                  <c:v>8.0249999999999986</c:v>
                </c:pt>
                <c:pt idx="558">
                  <c:v>6.9250000000000016</c:v>
                </c:pt>
                <c:pt idx="559">
                  <c:v>7.0249999999999995</c:v>
                </c:pt>
                <c:pt idx="560">
                  <c:v>6.5249999999999995</c:v>
                </c:pt>
                <c:pt idx="561">
                  <c:v>6.9250000000000016</c:v>
                </c:pt>
                <c:pt idx="562">
                  <c:v>8.2249999999999979</c:v>
                </c:pt>
                <c:pt idx="563">
                  <c:v>10.024999999999999</c:v>
                </c:pt>
                <c:pt idx="564">
                  <c:v>11.625</c:v>
                </c:pt>
                <c:pt idx="565">
                  <c:v>8.3249999999999993</c:v>
                </c:pt>
                <c:pt idx="566">
                  <c:v>10.224999999999998</c:v>
                </c:pt>
                <c:pt idx="567">
                  <c:v>10.724999999999998</c:v>
                </c:pt>
                <c:pt idx="568">
                  <c:v>8.8249999999999993</c:v>
                </c:pt>
                <c:pt idx="569">
                  <c:v>7.7249999999999988</c:v>
                </c:pt>
                <c:pt idx="570">
                  <c:v>5.9250000000000016</c:v>
                </c:pt>
                <c:pt idx="571">
                  <c:v>6.5249999999999995</c:v>
                </c:pt>
                <c:pt idx="572">
                  <c:v>9.625</c:v>
                </c:pt>
                <c:pt idx="573">
                  <c:v>10.625</c:v>
                </c:pt>
                <c:pt idx="574">
                  <c:v>9.125</c:v>
                </c:pt>
                <c:pt idx="575">
                  <c:v>9.3249999999999993</c:v>
                </c:pt>
                <c:pt idx="576">
                  <c:v>9.8249999999999993</c:v>
                </c:pt>
                <c:pt idx="577">
                  <c:v>10.224999999999998</c:v>
                </c:pt>
                <c:pt idx="578">
                  <c:v>6.7249999999999988</c:v>
                </c:pt>
                <c:pt idx="579">
                  <c:v>6.0249999999999995</c:v>
                </c:pt>
                <c:pt idx="580">
                  <c:v>9.5249999999999986</c:v>
                </c:pt>
                <c:pt idx="581">
                  <c:v>7.4250000000000016</c:v>
                </c:pt>
                <c:pt idx="582">
                  <c:v>3.9250000000000016</c:v>
                </c:pt>
                <c:pt idx="583">
                  <c:v>4.3250000000000002</c:v>
                </c:pt>
                <c:pt idx="584">
                  <c:v>4.2249999999999988</c:v>
                </c:pt>
                <c:pt idx="585">
                  <c:v>5.6250000000000009</c:v>
                </c:pt>
                <c:pt idx="586">
                  <c:v>3.8250000000000002</c:v>
                </c:pt>
                <c:pt idx="587">
                  <c:v>1.7249999999999985</c:v>
                </c:pt>
                <c:pt idx="588">
                  <c:v>1.2249999999999985</c:v>
                </c:pt>
                <c:pt idx="589">
                  <c:v>1.825</c:v>
                </c:pt>
                <c:pt idx="590">
                  <c:v>2.3250000000000002</c:v>
                </c:pt>
                <c:pt idx="591">
                  <c:v>-7.4999999999998568E-2</c:v>
                </c:pt>
                <c:pt idx="592">
                  <c:v>-1.2750000000000015</c:v>
                </c:pt>
                <c:pt idx="593">
                  <c:v>-2.474999999999997</c:v>
                </c:pt>
                <c:pt idx="594">
                  <c:v>-1.175</c:v>
                </c:pt>
                <c:pt idx="595">
                  <c:v>6.0249999999999995</c:v>
                </c:pt>
                <c:pt idx="596">
                  <c:v>9.3249999999999993</c:v>
                </c:pt>
                <c:pt idx="597">
                  <c:v>9.4250000000000007</c:v>
                </c:pt>
                <c:pt idx="598">
                  <c:v>6.8250000000000002</c:v>
                </c:pt>
                <c:pt idx="599">
                  <c:v>4.5249999999999995</c:v>
                </c:pt>
                <c:pt idx="600">
                  <c:v>3.9250000000000016</c:v>
                </c:pt>
                <c:pt idx="601">
                  <c:v>7.9250000000000016</c:v>
                </c:pt>
                <c:pt idx="602">
                  <c:v>7.7249999999999988</c:v>
                </c:pt>
                <c:pt idx="603">
                  <c:v>7.1250000000000009</c:v>
                </c:pt>
                <c:pt idx="604">
                  <c:v>5.6250000000000009</c:v>
                </c:pt>
                <c:pt idx="605">
                  <c:v>3.3250000000000002</c:v>
                </c:pt>
                <c:pt idx="606">
                  <c:v>3.9250000000000016</c:v>
                </c:pt>
                <c:pt idx="607">
                  <c:v>-7.4999999999998568E-2</c:v>
                </c:pt>
                <c:pt idx="608">
                  <c:v>-1.3749999999999993</c:v>
                </c:pt>
                <c:pt idx="609">
                  <c:v>-0.77500000000000147</c:v>
                </c:pt>
                <c:pt idx="610">
                  <c:v>3.5249999999999995</c:v>
                </c:pt>
                <c:pt idx="611">
                  <c:v>3.7249999999999988</c:v>
                </c:pt>
                <c:pt idx="612">
                  <c:v>-2.0749999999999984</c:v>
                </c:pt>
                <c:pt idx="613">
                  <c:v>-4.474999999999997</c:v>
                </c:pt>
                <c:pt idx="614">
                  <c:v>-3.8750000000000027</c:v>
                </c:pt>
                <c:pt idx="615">
                  <c:v>-1.5749999999999986</c:v>
                </c:pt>
                <c:pt idx="616">
                  <c:v>-0.67500000000000004</c:v>
                </c:pt>
                <c:pt idx="617">
                  <c:v>3.1250000000000009</c:v>
                </c:pt>
                <c:pt idx="618">
                  <c:v>5.9250000000000016</c:v>
                </c:pt>
                <c:pt idx="619">
                  <c:v>7.7249999999999988</c:v>
                </c:pt>
                <c:pt idx="620">
                  <c:v>6.2249999999999988</c:v>
                </c:pt>
                <c:pt idx="621">
                  <c:v>4.0249999999999995</c:v>
                </c:pt>
                <c:pt idx="622">
                  <c:v>-1.175</c:v>
                </c:pt>
                <c:pt idx="623">
                  <c:v>2.9250000000000016</c:v>
                </c:pt>
                <c:pt idx="624">
                  <c:v>1.1250000000000007</c:v>
                </c:pt>
                <c:pt idx="625">
                  <c:v>0.32500000000000001</c:v>
                </c:pt>
                <c:pt idx="626">
                  <c:v>-2.2750000000000012</c:v>
                </c:pt>
                <c:pt idx="627">
                  <c:v>0.72499999999999853</c:v>
                </c:pt>
                <c:pt idx="628">
                  <c:v>1.2249999999999985</c:v>
                </c:pt>
                <c:pt idx="629">
                  <c:v>-0.97500000000000075</c:v>
                </c:pt>
                <c:pt idx="630">
                  <c:v>-2.1749999999999998</c:v>
                </c:pt>
                <c:pt idx="631">
                  <c:v>-3.0749999999999984</c:v>
                </c:pt>
                <c:pt idx="632">
                  <c:v>-0.17499999999999999</c:v>
                </c:pt>
                <c:pt idx="633">
                  <c:v>3.4250000000000016</c:v>
                </c:pt>
                <c:pt idx="634">
                  <c:v>6.4250000000000016</c:v>
                </c:pt>
                <c:pt idx="635">
                  <c:v>7.6250000000000009</c:v>
                </c:pt>
                <c:pt idx="636">
                  <c:v>4.6250000000000009</c:v>
                </c:pt>
                <c:pt idx="637">
                  <c:v>3.9250000000000016</c:v>
                </c:pt>
                <c:pt idx="638">
                  <c:v>-0.57499999999999862</c:v>
                </c:pt>
                <c:pt idx="639">
                  <c:v>-2.8750000000000027</c:v>
                </c:pt>
                <c:pt idx="640">
                  <c:v>-4.474999999999997</c:v>
                </c:pt>
                <c:pt idx="641">
                  <c:v>-5.974999999999997</c:v>
                </c:pt>
                <c:pt idx="642">
                  <c:v>-3.0749999999999984</c:v>
                </c:pt>
                <c:pt idx="643">
                  <c:v>-7.4999999999998568E-2</c:v>
                </c:pt>
                <c:pt idx="644">
                  <c:v>1.2249999999999985</c:v>
                </c:pt>
                <c:pt idx="645">
                  <c:v>-3.6749999999999998</c:v>
                </c:pt>
                <c:pt idx="646">
                  <c:v>-7.974999999999997</c:v>
                </c:pt>
                <c:pt idx="647">
                  <c:v>-9.2750000000000021</c:v>
                </c:pt>
                <c:pt idx="648">
                  <c:v>-5.8750000000000027</c:v>
                </c:pt>
                <c:pt idx="649">
                  <c:v>-2.1749999999999998</c:v>
                </c:pt>
                <c:pt idx="650">
                  <c:v>-5.0749999999999984</c:v>
                </c:pt>
                <c:pt idx="651">
                  <c:v>-8.8750000000000036</c:v>
                </c:pt>
                <c:pt idx="652">
                  <c:v>2.8250000000000002</c:v>
                </c:pt>
                <c:pt idx="653">
                  <c:v>2.5249999999999995</c:v>
                </c:pt>
                <c:pt idx="654">
                  <c:v>0.42500000000000143</c:v>
                </c:pt>
                <c:pt idx="655">
                  <c:v>-7.4999999999998568E-2</c:v>
                </c:pt>
                <c:pt idx="656">
                  <c:v>-2.474999999999997</c:v>
                </c:pt>
                <c:pt idx="657">
                  <c:v>-3.6749999999999998</c:v>
                </c:pt>
                <c:pt idx="658">
                  <c:v>-5.8750000000000027</c:v>
                </c:pt>
                <c:pt idx="659">
                  <c:v>-10.474999999999998</c:v>
                </c:pt>
                <c:pt idx="660">
                  <c:v>-9.3750000000000036</c:v>
                </c:pt>
                <c:pt idx="661">
                  <c:v>-6.2750000000000012</c:v>
                </c:pt>
                <c:pt idx="662">
                  <c:v>-5.6749999999999998</c:v>
                </c:pt>
                <c:pt idx="663">
                  <c:v>-5.974999999999997</c:v>
                </c:pt>
                <c:pt idx="664">
                  <c:v>-5.3750000000000027</c:v>
                </c:pt>
                <c:pt idx="665">
                  <c:v>-2.474999999999997</c:v>
                </c:pt>
                <c:pt idx="666">
                  <c:v>-2.0749999999999984</c:v>
                </c:pt>
                <c:pt idx="667">
                  <c:v>-5.2750000000000012</c:v>
                </c:pt>
                <c:pt idx="668">
                  <c:v>-5.474999999999997</c:v>
                </c:pt>
                <c:pt idx="669">
                  <c:v>-6.974999999999997</c:v>
                </c:pt>
                <c:pt idx="670">
                  <c:v>-7.2750000000000012</c:v>
                </c:pt>
                <c:pt idx="671">
                  <c:v>-4.6749999999999998</c:v>
                </c:pt>
                <c:pt idx="672">
                  <c:v>-3.7750000000000012</c:v>
                </c:pt>
                <c:pt idx="673">
                  <c:v>-2.8750000000000027</c:v>
                </c:pt>
                <c:pt idx="674">
                  <c:v>-0.97500000000000075</c:v>
                </c:pt>
                <c:pt idx="675">
                  <c:v>0.72499999999999853</c:v>
                </c:pt>
                <c:pt idx="676">
                  <c:v>3.0249999999999995</c:v>
                </c:pt>
                <c:pt idx="677">
                  <c:v>1.1250000000000007</c:v>
                </c:pt>
                <c:pt idx="678">
                  <c:v>-1.0749999999999986</c:v>
                </c:pt>
                <c:pt idx="679">
                  <c:v>-2.974999999999997</c:v>
                </c:pt>
                <c:pt idx="680">
                  <c:v>-3.5749999999999984</c:v>
                </c:pt>
                <c:pt idx="681">
                  <c:v>-1.0749999999999986</c:v>
                </c:pt>
                <c:pt idx="682">
                  <c:v>0.82499999999999996</c:v>
                </c:pt>
                <c:pt idx="683">
                  <c:v>1.1250000000000007</c:v>
                </c:pt>
                <c:pt idx="684">
                  <c:v>-0.67500000000000004</c:v>
                </c:pt>
                <c:pt idx="685">
                  <c:v>-0.67500000000000004</c:v>
                </c:pt>
                <c:pt idx="686">
                  <c:v>0.52499999999999925</c:v>
                </c:pt>
                <c:pt idx="687">
                  <c:v>1.9250000000000014</c:v>
                </c:pt>
                <c:pt idx="688">
                  <c:v>4.3250000000000002</c:v>
                </c:pt>
                <c:pt idx="689">
                  <c:v>4.5249999999999995</c:v>
                </c:pt>
                <c:pt idx="690">
                  <c:v>3.6250000000000009</c:v>
                </c:pt>
                <c:pt idx="691">
                  <c:v>5.5249999999999995</c:v>
                </c:pt>
                <c:pt idx="692">
                  <c:v>8.2249999999999979</c:v>
                </c:pt>
                <c:pt idx="693">
                  <c:v>8.8249999999999993</c:v>
                </c:pt>
                <c:pt idx="694">
                  <c:v>10.324999999999999</c:v>
                </c:pt>
                <c:pt idx="695">
                  <c:v>5.0249999999999995</c:v>
                </c:pt>
                <c:pt idx="696">
                  <c:v>3.0249999999999995</c:v>
                </c:pt>
                <c:pt idx="697">
                  <c:v>5.7249999999999988</c:v>
                </c:pt>
                <c:pt idx="698">
                  <c:v>7.1250000000000009</c:v>
                </c:pt>
                <c:pt idx="699">
                  <c:v>6.2249999999999988</c:v>
                </c:pt>
                <c:pt idx="700">
                  <c:v>5.5249999999999995</c:v>
                </c:pt>
                <c:pt idx="701">
                  <c:v>7.8250000000000002</c:v>
                </c:pt>
                <c:pt idx="702">
                  <c:v>5.9250000000000016</c:v>
                </c:pt>
                <c:pt idx="703">
                  <c:v>7.9250000000000016</c:v>
                </c:pt>
                <c:pt idx="704">
                  <c:v>9.0249999999999986</c:v>
                </c:pt>
                <c:pt idx="705">
                  <c:v>5.5249999999999995</c:v>
                </c:pt>
                <c:pt idx="706">
                  <c:v>4.1250000000000009</c:v>
                </c:pt>
                <c:pt idx="707">
                  <c:v>4.1250000000000009</c:v>
                </c:pt>
                <c:pt idx="708">
                  <c:v>7.4250000000000016</c:v>
                </c:pt>
                <c:pt idx="709">
                  <c:v>5.5249999999999995</c:v>
                </c:pt>
                <c:pt idx="710">
                  <c:v>5.8250000000000002</c:v>
                </c:pt>
                <c:pt idx="711">
                  <c:v>2.3250000000000002</c:v>
                </c:pt>
                <c:pt idx="712">
                  <c:v>3.4250000000000016</c:v>
                </c:pt>
                <c:pt idx="713">
                  <c:v>6.3250000000000002</c:v>
                </c:pt>
                <c:pt idx="714">
                  <c:v>8.3249999999999993</c:v>
                </c:pt>
                <c:pt idx="715">
                  <c:v>8.125</c:v>
                </c:pt>
                <c:pt idx="716">
                  <c:v>8.8249999999999993</c:v>
                </c:pt>
                <c:pt idx="717">
                  <c:v>7.3250000000000002</c:v>
                </c:pt>
                <c:pt idx="718">
                  <c:v>7.4250000000000016</c:v>
                </c:pt>
                <c:pt idx="719">
                  <c:v>11.524999999999999</c:v>
                </c:pt>
                <c:pt idx="720">
                  <c:v>10.925000000000001</c:v>
                </c:pt>
                <c:pt idx="721">
                  <c:v>5.2249999999999988</c:v>
                </c:pt>
                <c:pt idx="722">
                  <c:v>5.0249999999999995</c:v>
                </c:pt>
                <c:pt idx="723">
                  <c:v>7.8250000000000002</c:v>
                </c:pt>
                <c:pt idx="724">
                  <c:v>7.1250000000000009</c:v>
                </c:pt>
                <c:pt idx="725">
                  <c:v>7.5249999999999995</c:v>
                </c:pt>
                <c:pt idx="726">
                  <c:v>6.8250000000000002</c:v>
                </c:pt>
                <c:pt idx="727">
                  <c:v>11.324999999999999</c:v>
                </c:pt>
                <c:pt idx="728">
                  <c:v>13.324999999999999</c:v>
                </c:pt>
                <c:pt idx="729">
                  <c:v>13.324999999999999</c:v>
                </c:pt>
                <c:pt idx="730">
                  <c:v>14.024999999999999</c:v>
                </c:pt>
                <c:pt idx="731">
                  <c:v>14.725</c:v>
                </c:pt>
                <c:pt idx="732">
                  <c:v>14.424999999999999</c:v>
                </c:pt>
                <c:pt idx="733">
                  <c:v>11.625</c:v>
                </c:pt>
                <c:pt idx="734">
                  <c:v>8.8249999999999993</c:v>
                </c:pt>
                <c:pt idx="735">
                  <c:v>8.9250000000000007</c:v>
                </c:pt>
                <c:pt idx="736">
                  <c:v>7.6250000000000009</c:v>
                </c:pt>
                <c:pt idx="737">
                  <c:v>8.0249999999999986</c:v>
                </c:pt>
                <c:pt idx="738">
                  <c:v>11.425000000000001</c:v>
                </c:pt>
                <c:pt idx="739">
                  <c:v>12.925000000000001</c:v>
                </c:pt>
                <c:pt idx="740">
                  <c:v>14.725</c:v>
                </c:pt>
                <c:pt idx="741">
                  <c:v>8.2249999999999979</c:v>
                </c:pt>
                <c:pt idx="742">
                  <c:v>9.8249999999999993</c:v>
                </c:pt>
                <c:pt idx="743">
                  <c:v>9.5249999999999986</c:v>
                </c:pt>
                <c:pt idx="744">
                  <c:v>10.024999999999999</c:v>
                </c:pt>
                <c:pt idx="745">
                  <c:v>10.625</c:v>
                </c:pt>
                <c:pt idx="746">
                  <c:v>7.2249999999999988</c:v>
                </c:pt>
                <c:pt idx="747">
                  <c:v>5.0249999999999995</c:v>
                </c:pt>
                <c:pt idx="748">
                  <c:v>3.6250000000000009</c:v>
                </c:pt>
                <c:pt idx="749">
                  <c:v>2.3250000000000002</c:v>
                </c:pt>
                <c:pt idx="750">
                  <c:v>3.5249999999999995</c:v>
                </c:pt>
                <c:pt idx="751">
                  <c:v>6.5249999999999995</c:v>
                </c:pt>
                <c:pt idx="752">
                  <c:v>8.0249999999999986</c:v>
                </c:pt>
                <c:pt idx="753">
                  <c:v>6.3250000000000002</c:v>
                </c:pt>
                <c:pt idx="754">
                  <c:v>8.5249999999999986</c:v>
                </c:pt>
                <c:pt idx="755">
                  <c:v>10.425000000000001</c:v>
                </c:pt>
                <c:pt idx="756">
                  <c:v>4.7249999999999988</c:v>
                </c:pt>
                <c:pt idx="757">
                  <c:v>6.4250000000000016</c:v>
                </c:pt>
                <c:pt idx="758">
                  <c:v>5.3250000000000002</c:v>
                </c:pt>
                <c:pt idx="759">
                  <c:v>7.1250000000000009</c:v>
                </c:pt>
                <c:pt idx="760">
                  <c:v>9.5249999999999986</c:v>
                </c:pt>
                <c:pt idx="761">
                  <c:v>10.625</c:v>
                </c:pt>
                <c:pt idx="762">
                  <c:v>11.224999999999998</c:v>
                </c:pt>
                <c:pt idx="763">
                  <c:v>11.724999999999998</c:v>
                </c:pt>
                <c:pt idx="764">
                  <c:v>11.824999999999999</c:v>
                </c:pt>
                <c:pt idx="765">
                  <c:v>9.8249999999999993</c:v>
                </c:pt>
                <c:pt idx="766">
                  <c:v>13.324999999999999</c:v>
                </c:pt>
                <c:pt idx="767">
                  <c:v>13.524999999999999</c:v>
                </c:pt>
                <c:pt idx="768">
                  <c:v>10.824999999999999</c:v>
                </c:pt>
                <c:pt idx="769">
                  <c:v>5.9250000000000016</c:v>
                </c:pt>
                <c:pt idx="770">
                  <c:v>7.6250000000000009</c:v>
                </c:pt>
                <c:pt idx="771">
                  <c:v>12.724999999999998</c:v>
                </c:pt>
                <c:pt idx="772">
                  <c:v>15.324999999999999</c:v>
                </c:pt>
                <c:pt idx="773">
                  <c:v>15.824999999999999</c:v>
                </c:pt>
                <c:pt idx="774">
                  <c:v>15.024999999999999</c:v>
                </c:pt>
                <c:pt idx="775">
                  <c:v>15.824999999999999</c:v>
                </c:pt>
                <c:pt idx="776">
                  <c:v>16.824999999999999</c:v>
                </c:pt>
                <c:pt idx="777">
                  <c:v>17.925000000000001</c:v>
                </c:pt>
                <c:pt idx="778">
                  <c:v>18.925000000000001</c:v>
                </c:pt>
                <c:pt idx="779">
                  <c:v>20.224999999999998</c:v>
                </c:pt>
                <c:pt idx="780">
                  <c:v>15.024999999999999</c:v>
                </c:pt>
                <c:pt idx="781">
                  <c:v>16.125</c:v>
                </c:pt>
                <c:pt idx="782">
                  <c:v>15.625</c:v>
                </c:pt>
                <c:pt idx="783">
                  <c:v>17.824999999999999</c:v>
                </c:pt>
                <c:pt idx="784">
                  <c:v>14.725</c:v>
                </c:pt>
                <c:pt idx="785">
                  <c:v>14.524999999999999</c:v>
                </c:pt>
                <c:pt idx="786">
                  <c:v>16.925000000000001</c:v>
                </c:pt>
                <c:pt idx="787">
                  <c:v>18.724999999999998</c:v>
                </c:pt>
                <c:pt idx="788">
                  <c:v>19.524999999999999</c:v>
                </c:pt>
                <c:pt idx="789">
                  <c:v>22.925000000000001</c:v>
                </c:pt>
                <c:pt idx="790">
                  <c:v>22.925000000000001</c:v>
                </c:pt>
                <c:pt idx="791">
                  <c:v>19.925000000000001</c:v>
                </c:pt>
                <c:pt idx="792">
                  <c:v>18.625</c:v>
                </c:pt>
                <c:pt idx="793">
                  <c:v>19.425000000000001</c:v>
                </c:pt>
                <c:pt idx="794">
                  <c:v>21.125</c:v>
                </c:pt>
                <c:pt idx="795">
                  <c:v>17.524999999999999</c:v>
                </c:pt>
                <c:pt idx="796">
                  <c:v>16.724999999999998</c:v>
                </c:pt>
                <c:pt idx="797">
                  <c:v>17.824999999999999</c:v>
                </c:pt>
                <c:pt idx="798">
                  <c:v>14.224999999999998</c:v>
                </c:pt>
                <c:pt idx="799">
                  <c:v>16.225000000000001</c:v>
                </c:pt>
                <c:pt idx="800">
                  <c:v>20.324999999999999</c:v>
                </c:pt>
                <c:pt idx="801">
                  <c:v>18.524999999999999</c:v>
                </c:pt>
                <c:pt idx="802">
                  <c:v>20.125</c:v>
                </c:pt>
                <c:pt idx="803">
                  <c:v>22.724999999999998</c:v>
                </c:pt>
                <c:pt idx="804">
                  <c:v>17.625</c:v>
                </c:pt>
                <c:pt idx="805">
                  <c:v>17.925000000000001</c:v>
                </c:pt>
                <c:pt idx="806">
                  <c:v>20.524999999999999</c:v>
                </c:pt>
                <c:pt idx="807">
                  <c:v>18.925000000000001</c:v>
                </c:pt>
                <c:pt idx="808">
                  <c:v>16.324999999999999</c:v>
                </c:pt>
                <c:pt idx="809">
                  <c:v>19.125</c:v>
                </c:pt>
                <c:pt idx="810">
                  <c:v>21.625</c:v>
                </c:pt>
                <c:pt idx="811">
                  <c:v>24.724999999999998</c:v>
                </c:pt>
                <c:pt idx="812">
                  <c:v>22.925000000000001</c:v>
                </c:pt>
                <c:pt idx="813">
                  <c:v>22.724999999999998</c:v>
                </c:pt>
                <c:pt idx="814">
                  <c:v>20.925000000000001</c:v>
                </c:pt>
                <c:pt idx="815">
                  <c:v>22.724999999999998</c:v>
                </c:pt>
                <c:pt idx="816">
                  <c:v>21.925000000000001</c:v>
                </c:pt>
                <c:pt idx="817">
                  <c:v>21.425000000000001</c:v>
                </c:pt>
                <c:pt idx="818">
                  <c:v>18.425000000000001</c:v>
                </c:pt>
                <c:pt idx="819">
                  <c:v>20.425000000000001</c:v>
                </c:pt>
                <c:pt idx="820">
                  <c:v>17.724999999999998</c:v>
                </c:pt>
                <c:pt idx="821">
                  <c:v>18.625</c:v>
                </c:pt>
                <c:pt idx="822">
                  <c:v>18.524999999999999</c:v>
                </c:pt>
                <c:pt idx="823">
                  <c:v>18.524999999999999</c:v>
                </c:pt>
                <c:pt idx="824">
                  <c:v>18.324999999999999</c:v>
                </c:pt>
                <c:pt idx="825">
                  <c:v>19.125</c:v>
                </c:pt>
                <c:pt idx="826">
                  <c:v>20.125</c:v>
                </c:pt>
                <c:pt idx="827">
                  <c:v>20.625</c:v>
                </c:pt>
                <c:pt idx="828">
                  <c:v>22.324999999999999</c:v>
                </c:pt>
                <c:pt idx="829">
                  <c:v>23.125</c:v>
                </c:pt>
                <c:pt idx="830">
                  <c:v>23.125</c:v>
                </c:pt>
                <c:pt idx="831">
                  <c:v>24.524999999999999</c:v>
                </c:pt>
                <c:pt idx="832">
                  <c:v>20.524999999999999</c:v>
                </c:pt>
                <c:pt idx="833">
                  <c:v>19.425000000000001</c:v>
                </c:pt>
                <c:pt idx="834">
                  <c:v>15.824999999999999</c:v>
                </c:pt>
                <c:pt idx="835">
                  <c:v>15.125</c:v>
                </c:pt>
                <c:pt idx="836">
                  <c:v>14.524999999999999</c:v>
                </c:pt>
                <c:pt idx="837">
                  <c:v>17.724999999999998</c:v>
                </c:pt>
                <c:pt idx="838">
                  <c:v>20.824999999999999</c:v>
                </c:pt>
                <c:pt idx="839">
                  <c:v>20.925000000000001</c:v>
                </c:pt>
                <c:pt idx="840">
                  <c:v>23.824999999999999</c:v>
                </c:pt>
                <c:pt idx="841">
                  <c:v>23.125</c:v>
                </c:pt>
                <c:pt idx="842">
                  <c:v>22.724999999999998</c:v>
                </c:pt>
                <c:pt idx="843">
                  <c:v>23.024999999999999</c:v>
                </c:pt>
                <c:pt idx="844">
                  <c:v>21.024999999999999</c:v>
                </c:pt>
                <c:pt idx="845">
                  <c:v>17.524999999999999</c:v>
                </c:pt>
                <c:pt idx="846">
                  <c:v>16.425000000000001</c:v>
                </c:pt>
                <c:pt idx="847">
                  <c:v>16.724999999999998</c:v>
                </c:pt>
                <c:pt idx="848">
                  <c:v>17.625</c:v>
                </c:pt>
                <c:pt idx="849">
                  <c:v>19.625</c:v>
                </c:pt>
                <c:pt idx="850">
                  <c:v>21.224999999999998</c:v>
                </c:pt>
                <c:pt idx="851">
                  <c:v>24.024999999999999</c:v>
                </c:pt>
                <c:pt idx="852">
                  <c:v>24.925000000000001</c:v>
                </c:pt>
                <c:pt idx="853">
                  <c:v>26.125</c:v>
                </c:pt>
                <c:pt idx="854">
                  <c:v>25.024999999999999</c:v>
                </c:pt>
                <c:pt idx="855">
                  <c:v>23.324999999999999</c:v>
                </c:pt>
                <c:pt idx="856">
                  <c:v>24.125</c:v>
                </c:pt>
                <c:pt idx="857">
                  <c:v>23.724999999999998</c:v>
                </c:pt>
                <c:pt idx="858">
                  <c:v>19.324999999999999</c:v>
                </c:pt>
                <c:pt idx="859">
                  <c:v>18.724999999999998</c:v>
                </c:pt>
                <c:pt idx="860">
                  <c:v>20.125</c:v>
                </c:pt>
                <c:pt idx="861">
                  <c:v>21.125</c:v>
                </c:pt>
                <c:pt idx="862">
                  <c:v>22.224999999999998</c:v>
                </c:pt>
                <c:pt idx="863">
                  <c:v>16.925000000000001</c:v>
                </c:pt>
                <c:pt idx="864">
                  <c:v>16.724999999999998</c:v>
                </c:pt>
                <c:pt idx="865">
                  <c:v>18.925000000000001</c:v>
                </c:pt>
                <c:pt idx="866">
                  <c:v>18.224999999999998</c:v>
                </c:pt>
                <c:pt idx="867">
                  <c:v>21.324999999999999</c:v>
                </c:pt>
                <c:pt idx="868">
                  <c:v>19.824999999999999</c:v>
                </c:pt>
                <c:pt idx="869">
                  <c:v>18.824999999999999</c:v>
                </c:pt>
                <c:pt idx="870">
                  <c:v>24.024999999999999</c:v>
                </c:pt>
                <c:pt idx="871">
                  <c:v>18.524999999999999</c:v>
                </c:pt>
                <c:pt idx="872">
                  <c:v>17.024999999999999</c:v>
                </c:pt>
                <c:pt idx="873">
                  <c:v>16.024999999999999</c:v>
                </c:pt>
                <c:pt idx="874">
                  <c:v>14.924999999999999</c:v>
                </c:pt>
                <c:pt idx="875">
                  <c:v>14.824999999999999</c:v>
                </c:pt>
                <c:pt idx="876">
                  <c:v>19.224999999999998</c:v>
                </c:pt>
                <c:pt idx="877">
                  <c:v>20.925000000000001</c:v>
                </c:pt>
                <c:pt idx="878">
                  <c:v>21.724999999999998</c:v>
                </c:pt>
                <c:pt idx="879">
                  <c:v>21.324999999999999</c:v>
                </c:pt>
                <c:pt idx="880">
                  <c:v>18.524999999999999</c:v>
                </c:pt>
                <c:pt idx="881">
                  <c:v>18.724999999999998</c:v>
                </c:pt>
                <c:pt idx="882">
                  <c:v>21.224999999999998</c:v>
                </c:pt>
                <c:pt idx="883">
                  <c:v>20.425000000000001</c:v>
                </c:pt>
                <c:pt idx="884">
                  <c:v>13.625</c:v>
                </c:pt>
                <c:pt idx="885">
                  <c:v>13.724999999999998</c:v>
                </c:pt>
                <c:pt idx="886">
                  <c:v>13.524999999999999</c:v>
                </c:pt>
                <c:pt idx="887">
                  <c:v>14.024999999999999</c:v>
                </c:pt>
                <c:pt idx="888">
                  <c:v>15.924999999999999</c:v>
                </c:pt>
                <c:pt idx="889">
                  <c:v>17.425000000000001</c:v>
                </c:pt>
                <c:pt idx="890">
                  <c:v>15.024999999999999</c:v>
                </c:pt>
                <c:pt idx="891">
                  <c:v>14.725</c:v>
                </c:pt>
                <c:pt idx="892">
                  <c:v>16.524999999999999</c:v>
                </c:pt>
                <c:pt idx="893">
                  <c:v>14.424999999999999</c:v>
                </c:pt>
                <c:pt idx="894">
                  <c:v>15.024999999999999</c:v>
                </c:pt>
                <c:pt idx="895">
                  <c:v>14.024999999999999</c:v>
                </c:pt>
                <c:pt idx="896">
                  <c:v>14.424999999999999</c:v>
                </c:pt>
                <c:pt idx="897">
                  <c:v>13.224999999999998</c:v>
                </c:pt>
                <c:pt idx="898">
                  <c:v>13.024999999999999</c:v>
                </c:pt>
                <c:pt idx="899">
                  <c:v>10.524999999999999</c:v>
                </c:pt>
                <c:pt idx="900">
                  <c:v>11.024999999999999</c:v>
                </c:pt>
                <c:pt idx="901">
                  <c:v>10.224999999999998</c:v>
                </c:pt>
                <c:pt idx="902">
                  <c:v>10.024999999999999</c:v>
                </c:pt>
                <c:pt idx="903">
                  <c:v>11.824999999999999</c:v>
                </c:pt>
                <c:pt idx="904">
                  <c:v>11.824999999999999</c:v>
                </c:pt>
                <c:pt idx="905">
                  <c:v>13.125</c:v>
                </c:pt>
                <c:pt idx="906">
                  <c:v>10.925000000000001</c:v>
                </c:pt>
                <c:pt idx="907">
                  <c:v>11.524999999999999</c:v>
                </c:pt>
                <c:pt idx="908">
                  <c:v>12.925000000000001</c:v>
                </c:pt>
                <c:pt idx="909">
                  <c:v>13.324999999999999</c:v>
                </c:pt>
                <c:pt idx="910">
                  <c:v>15.125</c:v>
                </c:pt>
                <c:pt idx="911">
                  <c:v>15.225</c:v>
                </c:pt>
                <c:pt idx="912">
                  <c:v>13.925000000000001</c:v>
                </c:pt>
                <c:pt idx="913">
                  <c:v>12.125</c:v>
                </c:pt>
                <c:pt idx="914">
                  <c:v>11.224999999999998</c:v>
                </c:pt>
                <c:pt idx="915">
                  <c:v>12.824999999999999</c:v>
                </c:pt>
                <c:pt idx="916">
                  <c:v>12.425000000000001</c:v>
                </c:pt>
                <c:pt idx="917">
                  <c:v>12.024999999999999</c:v>
                </c:pt>
                <c:pt idx="918">
                  <c:v>12.524999999999999</c:v>
                </c:pt>
                <c:pt idx="919">
                  <c:v>10.524999999999999</c:v>
                </c:pt>
                <c:pt idx="920">
                  <c:v>10.324999999999999</c:v>
                </c:pt>
                <c:pt idx="921">
                  <c:v>10.425000000000001</c:v>
                </c:pt>
                <c:pt idx="922">
                  <c:v>8.5249999999999986</c:v>
                </c:pt>
                <c:pt idx="923">
                  <c:v>11.125</c:v>
                </c:pt>
                <c:pt idx="924">
                  <c:v>13.824999999999999</c:v>
                </c:pt>
                <c:pt idx="925">
                  <c:v>13.425000000000001</c:v>
                </c:pt>
                <c:pt idx="926">
                  <c:v>13.625</c:v>
                </c:pt>
                <c:pt idx="927">
                  <c:v>13.625</c:v>
                </c:pt>
                <c:pt idx="928">
                  <c:v>14.424999999999999</c:v>
                </c:pt>
                <c:pt idx="929">
                  <c:v>14.824999999999999</c:v>
                </c:pt>
                <c:pt idx="930">
                  <c:v>14.324999999999999</c:v>
                </c:pt>
                <c:pt idx="931">
                  <c:v>10.425000000000001</c:v>
                </c:pt>
                <c:pt idx="932">
                  <c:v>11.224999999999998</c:v>
                </c:pt>
                <c:pt idx="933">
                  <c:v>10.224999999999998</c:v>
                </c:pt>
                <c:pt idx="934">
                  <c:v>11.425000000000001</c:v>
                </c:pt>
                <c:pt idx="935">
                  <c:v>10.824999999999999</c:v>
                </c:pt>
                <c:pt idx="936">
                  <c:v>9.3249999999999993</c:v>
                </c:pt>
                <c:pt idx="937">
                  <c:v>10.625</c:v>
                </c:pt>
                <c:pt idx="938">
                  <c:v>13.524999999999999</c:v>
                </c:pt>
                <c:pt idx="939">
                  <c:v>13.324999999999999</c:v>
                </c:pt>
                <c:pt idx="940">
                  <c:v>10.324999999999999</c:v>
                </c:pt>
                <c:pt idx="941">
                  <c:v>8.8249999999999993</c:v>
                </c:pt>
                <c:pt idx="942">
                  <c:v>7.0249999999999995</c:v>
                </c:pt>
                <c:pt idx="943">
                  <c:v>5.3250000000000002</c:v>
                </c:pt>
                <c:pt idx="944">
                  <c:v>6.6250000000000009</c:v>
                </c:pt>
                <c:pt idx="945">
                  <c:v>7.3250000000000002</c:v>
                </c:pt>
                <c:pt idx="946">
                  <c:v>9.8249999999999993</c:v>
                </c:pt>
                <c:pt idx="947">
                  <c:v>7.3250000000000002</c:v>
                </c:pt>
                <c:pt idx="948">
                  <c:v>5.1250000000000009</c:v>
                </c:pt>
                <c:pt idx="949">
                  <c:v>6.0249999999999995</c:v>
                </c:pt>
                <c:pt idx="950">
                  <c:v>6.4250000000000016</c:v>
                </c:pt>
                <c:pt idx="951">
                  <c:v>6.9250000000000016</c:v>
                </c:pt>
                <c:pt idx="952">
                  <c:v>5.4250000000000016</c:v>
                </c:pt>
                <c:pt idx="953">
                  <c:v>7.3250000000000002</c:v>
                </c:pt>
                <c:pt idx="954">
                  <c:v>7.2249999999999988</c:v>
                </c:pt>
                <c:pt idx="955">
                  <c:v>5.5249999999999995</c:v>
                </c:pt>
                <c:pt idx="956">
                  <c:v>3.8250000000000002</c:v>
                </c:pt>
                <c:pt idx="957">
                  <c:v>3.2249999999999988</c:v>
                </c:pt>
                <c:pt idx="958">
                  <c:v>3.2249999999999988</c:v>
                </c:pt>
                <c:pt idx="959">
                  <c:v>4.7249999999999988</c:v>
                </c:pt>
                <c:pt idx="960">
                  <c:v>4.0249999999999995</c:v>
                </c:pt>
                <c:pt idx="961">
                  <c:v>3.9250000000000016</c:v>
                </c:pt>
                <c:pt idx="962">
                  <c:v>3.6250000000000009</c:v>
                </c:pt>
                <c:pt idx="963">
                  <c:v>4.4250000000000016</c:v>
                </c:pt>
                <c:pt idx="964">
                  <c:v>3.8250000000000002</c:v>
                </c:pt>
                <c:pt idx="965">
                  <c:v>5.7249999999999988</c:v>
                </c:pt>
                <c:pt idx="966">
                  <c:v>7.8250000000000002</c:v>
                </c:pt>
                <c:pt idx="967">
                  <c:v>4.4250000000000016</c:v>
                </c:pt>
                <c:pt idx="968">
                  <c:v>6.7249999999999988</c:v>
                </c:pt>
                <c:pt idx="969">
                  <c:v>5.8250000000000002</c:v>
                </c:pt>
                <c:pt idx="970">
                  <c:v>2.6250000000000009</c:v>
                </c:pt>
                <c:pt idx="971">
                  <c:v>3.4250000000000016</c:v>
                </c:pt>
                <c:pt idx="972">
                  <c:v>5.0249999999999995</c:v>
                </c:pt>
                <c:pt idx="973">
                  <c:v>2.9250000000000016</c:v>
                </c:pt>
                <c:pt idx="974">
                  <c:v>1.5249999999999992</c:v>
                </c:pt>
                <c:pt idx="975">
                  <c:v>-7.4999999999998568E-2</c:v>
                </c:pt>
                <c:pt idx="976">
                  <c:v>-0.57499999999999862</c:v>
                </c:pt>
                <c:pt idx="977">
                  <c:v>-0.37499999999999928</c:v>
                </c:pt>
                <c:pt idx="978">
                  <c:v>1.2249999999999985</c:v>
                </c:pt>
                <c:pt idx="979">
                  <c:v>4.0249999999999995</c:v>
                </c:pt>
                <c:pt idx="980">
                  <c:v>4.5249999999999995</c:v>
                </c:pt>
                <c:pt idx="981">
                  <c:v>3.9250000000000016</c:v>
                </c:pt>
                <c:pt idx="982">
                  <c:v>4.5249999999999995</c:v>
                </c:pt>
                <c:pt idx="983">
                  <c:v>0.62500000000000067</c:v>
                </c:pt>
                <c:pt idx="984">
                  <c:v>-0.17499999999999999</c:v>
                </c:pt>
                <c:pt idx="985">
                  <c:v>4.8250000000000002</c:v>
                </c:pt>
                <c:pt idx="986">
                  <c:v>4.4250000000000016</c:v>
                </c:pt>
                <c:pt idx="987">
                  <c:v>1.6250000000000007</c:v>
                </c:pt>
                <c:pt idx="988">
                  <c:v>4.0249999999999995</c:v>
                </c:pt>
                <c:pt idx="989">
                  <c:v>3.4250000000000016</c:v>
                </c:pt>
                <c:pt idx="990">
                  <c:v>2.4250000000000016</c:v>
                </c:pt>
                <c:pt idx="991">
                  <c:v>1.0249999999999992</c:v>
                </c:pt>
                <c:pt idx="992">
                  <c:v>-2.3750000000000027</c:v>
                </c:pt>
                <c:pt idx="993">
                  <c:v>-1.5749999999999986</c:v>
                </c:pt>
                <c:pt idx="994">
                  <c:v>1.2249999999999985</c:v>
                </c:pt>
                <c:pt idx="995">
                  <c:v>3.5249999999999995</c:v>
                </c:pt>
                <c:pt idx="996">
                  <c:v>5.1250000000000009</c:v>
                </c:pt>
                <c:pt idx="997">
                  <c:v>5.8250000000000002</c:v>
                </c:pt>
                <c:pt idx="998">
                  <c:v>7.2249999999999988</c:v>
                </c:pt>
                <c:pt idx="999">
                  <c:v>3.4250000000000016</c:v>
                </c:pt>
                <c:pt idx="1000">
                  <c:v>2.4999999999999301E-2</c:v>
                </c:pt>
                <c:pt idx="1001">
                  <c:v>0.42500000000000143</c:v>
                </c:pt>
                <c:pt idx="1002">
                  <c:v>1.5249999999999992</c:v>
                </c:pt>
                <c:pt idx="1003">
                  <c:v>-0.27500000000000141</c:v>
                </c:pt>
                <c:pt idx="1004">
                  <c:v>1.325</c:v>
                </c:pt>
                <c:pt idx="1005">
                  <c:v>9.4250000000000007</c:v>
                </c:pt>
                <c:pt idx="1006">
                  <c:v>6.4250000000000016</c:v>
                </c:pt>
                <c:pt idx="1007">
                  <c:v>4.5249999999999995</c:v>
                </c:pt>
                <c:pt idx="1008">
                  <c:v>4.1250000000000009</c:v>
                </c:pt>
                <c:pt idx="1009">
                  <c:v>5.9250000000000016</c:v>
                </c:pt>
                <c:pt idx="1010">
                  <c:v>7.6250000000000009</c:v>
                </c:pt>
                <c:pt idx="1011">
                  <c:v>7.5249999999999995</c:v>
                </c:pt>
                <c:pt idx="1012">
                  <c:v>4.7249999999999988</c:v>
                </c:pt>
                <c:pt idx="1013">
                  <c:v>3.2249999999999988</c:v>
                </c:pt>
                <c:pt idx="1014">
                  <c:v>6.8250000000000002</c:v>
                </c:pt>
                <c:pt idx="1015">
                  <c:v>5.2249999999999988</c:v>
                </c:pt>
                <c:pt idx="1016">
                  <c:v>4.4250000000000016</c:v>
                </c:pt>
                <c:pt idx="1017">
                  <c:v>3.2249999999999988</c:v>
                </c:pt>
                <c:pt idx="1018">
                  <c:v>2.4999999999999301E-2</c:v>
                </c:pt>
                <c:pt idx="1019">
                  <c:v>-0.67500000000000004</c:v>
                </c:pt>
                <c:pt idx="1020">
                  <c:v>-0.77500000000000147</c:v>
                </c:pt>
                <c:pt idx="1021">
                  <c:v>1.5249999999999992</c:v>
                </c:pt>
                <c:pt idx="1022">
                  <c:v>1.2249999999999985</c:v>
                </c:pt>
                <c:pt idx="1023">
                  <c:v>3.2249999999999988</c:v>
                </c:pt>
                <c:pt idx="1024">
                  <c:v>2.3250000000000002</c:v>
                </c:pt>
                <c:pt idx="1025">
                  <c:v>0.82499999999999996</c:v>
                </c:pt>
                <c:pt idx="1026">
                  <c:v>-0.17499999999999999</c:v>
                </c:pt>
                <c:pt idx="1027">
                  <c:v>-1.0749999999999986</c:v>
                </c:pt>
                <c:pt idx="1028">
                  <c:v>3.3250000000000002</c:v>
                </c:pt>
                <c:pt idx="1029">
                  <c:v>6.1250000000000009</c:v>
                </c:pt>
                <c:pt idx="1030">
                  <c:v>4.6250000000000009</c:v>
                </c:pt>
                <c:pt idx="1031">
                  <c:v>1.825</c:v>
                </c:pt>
                <c:pt idx="1032">
                  <c:v>1.9250000000000014</c:v>
                </c:pt>
                <c:pt idx="1033">
                  <c:v>6.2249999999999988</c:v>
                </c:pt>
                <c:pt idx="1034">
                  <c:v>8.4250000000000007</c:v>
                </c:pt>
                <c:pt idx="1035">
                  <c:v>4.7249999999999988</c:v>
                </c:pt>
                <c:pt idx="1036">
                  <c:v>4.8250000000000002</c:v>
                </c:pt>
                <c:pt idx="1037">
                  <c:v>4.9250000000000016</c:v>
                </c:pt>
                <c:pt idx="1038">
                  <c:v>2.4250000000000016</c:v>
                </c:pt>
                <c:pt idx="1039">
                  <c:v>2.2249999999999988</c:v>
                </c:pt>
                <c:pt idx="1040">
                  <c:v>0.42500000000000143</c:v>
                </c:pt>
                <c:pt idx="1041">
                  <c:v>-1.675</c:v>
                </c:pt>
                <c:pt idx="1042">
                  <c:v>-3.2750000000000012</c:v>
                </c:pt>
                <c:pt idx="1043">
                  <c:v>-0.37499999999999928</c:v>
                </c:pt>
                <c:pt idx="1044">
                  <c:v>-0.57499999999999862</c:v>
                </c:pt>
                <c:pt idx="1045">
                  <c:v>-1.3749999999999993</c:v>
                </c:pt>
                <c:pt idx="1046">
                  <c:v>-0.4750000000000007</c:v>
                </c:pt>
                <c:pt idx="1047">
                  <c:v>2.4250000000000016</c:v>
                </c:pt>
                <c:pt idx="1048">
                  <c:v>2.1250000000000009</c:v>
                </c:pt>
                <c:pt idx="1049">
                  <c:v>-0.4750000000000007</c:v>
                </c:pt>
                <c:pt idx="1050">
                  <c:v>-1.8750000000000029</c:v>
                </c:pt>
                <c:pt idx="1051">
                  <c:v>-0.87499999999999933</c:v>
                </c:pt>
                <c:pt idx="1052">
                  <c:v>2.5249999999999995</c:v>
                </c:pt>
                <c:pt idx="1053">
                  <c:v>-0.77500000000000147</c:v>
                </c:pt>
                <c:pt idx="1054">
                  <c:v>0.32500000000000001</c:v>
                </c:pt>
                <c:pt idx="1055">
                  <c:v>-1.0749999999999986</c:v>
                </c:pt>
                <c:pt idx="1056">
                  <c:v>-1.2750000000000015</c:v>
                </c:pt>
                <c:pt idx="1057">
                  <c:v>-1.175</c:v>
                </c:pt>
                <c:pt idx="1058">
                  <c:v>-2.6749999999999998</c:v>
                </c:pt>
                <c:pt idx="1059">
                  <c:v>-3.8750000000000027</c:v>
                </c:pt>
                <c:pt idx="1060">
                  <c:v>-5.5749999999999984</c:v>
                </c:pt>
                <c:pt idx="1061">
                  <c:v>-8.3750000000000036</c:v>
                </c:pt>
                <c:pt idx="1062">
                  <c:v>-9.4749999999999979</c:v>
                </c:pt>
                <c:pt idx="1063">
                  <c:v>-10.675000000000001</c:v>
                </c:pt>
                <c:pt idx="1064">
                  <c:v>-10.074999999999999</c:v>
                </c:pt>
                <c:pt idx="1065">
                  <c:v>-8.7750000000000021</c:v>
                </c:pt>
                <c:pt idx="1066">
                  <c:v>-5.8750000000000027</c:v>
                </c:pt>
                <c:pt idx="1067">
                  <c:v>-4.7750000000000012</c:v>
                </c:pt>
                <c:pt idx="1068">
                  <c:v>-4.0749999999999984</c:v>
                </c:pt>
                <c:pt idx="1069">
                  <c:v>-0.87499999999999933</c:v>
                </c:pt>
                <c:pt idx="1070">
                  <c:v>-7.4999999999998568E-2</c:v>
                </c:pt>
                <c:pt idx="1071">
                  <c:v>3.5249999999999995</c:v>
                </c:pt>
                <c:pt idx="1072">
                  <c:v>5.5249999999999995</c:v>
                </c:pt>
                <c:pt idx="1073">
                  <c:v>5.5249999999999995</c:v>
                </c:pt>
                <c:pt idx="1074">
                  <c:v>7.8250000000000002</c:v>
                </c:pt>
                <c:pt idx="1075">
                  <c:v>10.524999999999999</c:v>
                </c:pt>
                <c:pt idx="1076">
                  <c:v>7.7249999999999988</c:v>
                </c:pt>
                <c:pt idx="1077">
                  <c:v>9.0249999999999986</c:v>
                </c:pt>
                <c:pt idx="1078">
                  <c:v>4.9250000000000016</c:v>
                </c:pt>
                <c:pt idx="1079">
                  <c:v>5.6250000000000009</c:v>
                </c:pt>
                <c:pt idx="1080">
                  <c:v>3.5249999999999995</c:v>
                </c:pt>
                <c:pt idx="1081">
                  <c:v>-3.5749999999999984</c:v>
                </c:pt>
                <c:pt idx="1082">
                  <c:v>-4.974999999999997</c:v>
                </c:pt>
                <c:pt idx="1083">
                  <c:v>-4.974999999999997</c:v>
                </c:pt>
                <c:pt idx="1084">
                  <c:v>-0.77500000000000147</c:v>
                </c:pt>
                <c:pt idx="1085">
                  <c:v>0.12500000000000072</c:v>
                </c:pt>
                <c:pt idx="1086">
                  <c:v>0.82499999999999996</c:v>
                </c:pt>
                <c:pt idx="1087">
                  <c:v>2.7249999999999988</c:v>
                </c:pt>
                <c:pt idx="1088">
                  <c:v>3.3250000000000002</c:v>
                </c:pt>
                <c:pt idx="1089">
                  <c:v>3.5249999999999995</c:v>
                </c:pt>
                <c:pt idx="1090">
                  <c:v>3.1250000000000009</c:v>
                </c:pt>
                <c:pt idx="1091">
                  <c:v>4.7249999999999988</c:v>
                </c:pt>
                <c:pt idx="1092">
                  <c:v>5.0249999999999995</c:v>
                </c:pt>
                <c:pt idx="1093">
                  <c:v>6.8250000000000002</c:v>
                </c:pt>
                <c:pt idx="1094">
                  <c:v>6.5249999999999995</c:v>
                </c:pt>
                <c:pt idx="1095">
                  <c:v>7.3250000000000002</c:v>
                </c:pt>
                <c:pt idx="1096">
                  <c:v>6.1250000000000009</c:v>
                </c:pt>
                <c:pt idx="1097">
                  <c:v>6.5249999999999995</c:v>
                </c:pt>
                <c:pt idx="1098">
                  <c:v>12.625</c:v>
                </c:pt>
                <c:pt idx="1099">
                  <c:v>13.125</c:v>
                </c:pt>
                <c:pt idx="1100">
                  <c:v>12.024999999999999</c:v>
                </c:pt>
                <c:pt idx="1101">
                  <c:v>6.7249999999999988</c:v>
                </c:pt>
                <c:pt idx="1102">
                  <c:v>9.8249999999999993</c:v>
                </c:pt>
                <c:pt idx="1103">
                  <c:v>9.125</c:v>
                </c:pt>
                <c:pt idx="1104">
                  <c:v>11.425000000000001</c:v>
                </c:pt>
                <c:pt idx="1105">
                  <c:v>15.324999999999999</c:v>
                </c:pt>
                <c:pt idx="1106">
                  <c:v>14.524999999999999</c:v>
                </c:pt>
                <c:pt idx="1107">
                  <c:v>17.425000000000001</c:v>
                </c:pt>
                <c:pt idx="1108">
                  <c:v>14.924999999999999</c:v>
                </c:pt>
                <c:pt idx="1109">
                  <c:v>14.024999999999999</c:v>
                </c:pt>
                <c:pt idx="1110">
                  <c:v>14.725</c:v>
                </c:pt>
                <c:pt idx="1111">
                  <c:v>14.024999999999999</c:v>
                </c:pt>
                <c:pt idx="1112">
                  <c:v>14.125</c:v>
                </c:pt>
                <c:pt idx="1113">
                  <c:v>14.125</c:v>
                </c:pt>
                <c:pt idx="1114">
                  <c:v>16.125</c:v>
                </c:pt>
                <c:pt idx="1115">
                  <c:v>18.425000000000001</c:v>
                </c:pt>
                <c:pt idx="1116">
                  <c:v>18.724999999999998</c:v>
                </c:pt>
                <c:pt idx="1117">
                  <c:v>18.524999999999999</c:v>
                </c:pt>
                <c:pt idx="1118">
                  <c:v>17.324999999999999</c:v>
                </c:pt>
                <c:pt idx="1119">
                  <c:v>16.425000000000001</c:v>
                </c:pt>
                <c:pt idx="1120">
                  <c:v>16.225000000000001</c:v>
                </c:pt>
                <c:pt idx="1121">
                  <c:v>13.024999999999999</c:v>
                </c:pt>
                <c:pt idx="1122">
                  <c:v>11.824999999999999</c:v>
                </c:pt>
                <c:pt idx="1123">
                  <c:v>15.924999999999999</c:v>
                </c:pt>
                <c:pt idx="1124">
                  <c:v>18.824999999999999</c:v>
                </c:pt>
                <c:pt idx="1125">
                  <c:v>18.625</c:v>
                </c:pt>
                <c:pt idx="1126">
                  <c:v>14.924999999999999</c:v>
                </c:pt>
                <c:pt idx="1127">
                  <c:v>15.924999999999999</c:v>
                </c:pt>
                <c:pt idx="1128">
                  <c:v>15.625</c:v>
                </c:pt>
                <c:pt idx="1129">
                  <c:v>14.924999999999999</c:v>
                </c:pt>
                <c:pt idx="1130">
                  <c:v>14.725</c:v>
                </c:pt>
                <c:pt idx="1131">
                  <c:v>14.625</c:v>
                </c:pt>
                <c:pt idx="1132">
                  <c:v>16.425000000000001</c:v>
                </c:pt>
                <c:pt idx="1133">
                  <c:v>17.625</c:v>
                </c:pt>
                <c:pt idx="1134">
                  <c:v>17.824999999999999</c:v>
                </c:pt>
                <c:pt idx="1135">
                  <c:v>18.524999999999999</c:v>
                </c:pt>
                <c:pt idx="1136">
                  <c:v>16.925000000000001</c:v>
                </c:pt>
                <c:pt idx="1137">
                  <c:v>17.824999999999999</c:v>
                </c:pt>
                <c:pt idx="1138">
                  <c:v>19.125</c:v>
                </c:pt>
                <c:pt idx="1139">
                  <c:v>17.625</c:v>
                </c:pt>
                <c:pt idx="1140">
                  <c:v>14.324999999999999</c:v>
                </c:pt>
                <c:pt idx="1141">
                  <c:v>12.625</c:v>
                </c:pt>
                <c:pt idx="1142">
                  <c:v>13.925000000000001</c:v>
                </c:pt>
                <c:pt idx="1143">
                  <c:v>14.625</c:v>
                </c:pt>
                <c:pt idx="1144">
                  <c:v>14.324999999999999</c:v>
                </c:pt>
                <c:pt idx="1145">
                  <c:v>16.024999999999999</c:v>
                </c:pt>
                <c:pt idx="1146">
                  <c:v>16.724999999999998</c:v>
                </c:pt>
                <c:pt idx="1147">
                  <c:v>17.724999999999998</c:v>
                </c:pt>
                <c:pt idx="1148">
                  <c:v>18.824999999999999</c:v>
                </c:pt>
                <c:pt idx="1149">
                  <c:v>19.724999999999998</c:v>
                </c:pt>
                <c:pt idx="1150">
                  <c:v>19.925000000000001</c:v>
                </c:pt>
                <c:pt idx="1151">
                  <c:v>20.425000000000001</c:v>
                </c:pt>
                <c:pt idx="1152">
                  <c:v>21.724999999999998</c:v>
                </c:pt>
                <c:pt idx="1153">
                  <c:v>23.425000000000001</c:v>
                </c:pt>
                <c:pt idx="1154">
                  <c:v>23.824999999999999</c:v>
                </c:pt>
                <c:pt idx="1155">
                  <c:v>21.024999999999999</c:v>
                </c:pt>
                <c:pt idx="1156">
                  <c:v>23.224999999999998</c:v>
                </c:pt>
                <c:pt idx="1157">
                  <c:v>21.024999999999999</c:v>
                </c:pt>
                <c:pt idx="1158">
                  <c:v>21.425000000000001</c:v>
                </c:pt>
                <c:pt idx="1159">
                  <c:v>21.524999999999999</c:v>
                </c:pt>
                <c:pt idx="1160">
                  <c:v>21.524999999999999</c:v>
                </c:pt>
                <c:pt idx="1161">
                  <c:v>21.024999999999999</c:v>
                </c:pt>
                <c:pt idx="1162">
                  <c:v>20.324999999999999</c:v>
                </c:pt>
                <c:pt idx="1163">
                  <c:v>21.125</c:v>
                </c:pt>
                <c:pt idx="1164">
                  <c:v>23.125</c:v>
                </c:pt>
                <c:pt idx="1165">
                  <c:v>22.425000000000001</c:v>
                </c:pt>
                <c:pt idx="1166">
                  <c:v>21.024999999999999</c:v>
                </c:pt>
                <c:pt idx="1167">
                  <c:v>21.625</c:v>
                </c:pt>
                <c:pt idx="1168">
                  <c:v>19.224999999999998</c:v>
                </c:pt>
                <c:pt idx="1169">
                  <c:v>15.225</c:v>
                </c:pt>
                <c:pt idx="1170">
                  <c:v>15.324999999999999</c:v>
                </c:pt>
                <c:pt idx="1171">
                  <c:v>17.824999999999999</c:v>
                </c:pt>
                <c:pt idx="1172">
                  <c:v>20.024999999999999</c:v>
                </c:pt>
                <c:pt idx="1173">
                  <c:v>21.524999999999999</c:v>
                </c:pt>
                <c:pt idx="1174">
                  <c:v>20.324999999999999</c:v>
                </c:pt>
                <c:pt idx="1175">
                  <c:v>20.324999999999999</c:v>
                </c:pt>
                <c:pt idx="1176">
                  <c:v>23.224999999999998</c:v>
                </c:pt>
                <c:pt idx="1177">
                  <c:v>21.925000000000001</c:v>
                </c:pt>
                <c:pt idx="1178">
                  <c:v>12.625</c:v>
                </c:pt>
                <c:pt idx="1179">
                  <c:v>13.024999999999999</c:v>
                </c:pt>
                <c:pt idx="1180">
                  <c:v>14.424999999999999</c:v>
                </c:pt>
                <c:pt idx="1181">
                  <c:v>15.725</c:v>
                </c:pt>
                <c:pt idx="1182">
                  <c:v>17.224999999999998</c:v>
                </c:pt>
                <c:pt idx="1183">
                  <c:v>16.824999999999999</c:v>
                </c:pt>
                <c:pt idx="1184">
                  <c:v>17.224999999999998</c:v>
                </c:pt>
                <c:pt idx="1185">
                  <c:v>22.625</c:v>
                </c:pt>
                <c:pt idx="1186">
                  <c:v>17.625</c:v>
                </c:pt>
                <c:pt idx="1187">
                  <c:v>15.125</c:v>
                </c:pt>
                <c:pt idx="1188">
                  <c:v>16.324999999999999</c:v>
                </c:pt>
                <c:pt idx="1189">
                  <c:v>19.125</c:v>
                </c:pt>
                <c:pt idx="1190">
                  <c:v>22.125</c:v>
                </c:pt>
                <c:pt idx="1191">
                  <c:v>23.324999999999999</c:v>
                </c:pt>
                <c:pt idx="1192">
                  <c:v>19.724999999999998</c:v>
                </c:pt>
                <c:pt idx="1193">
                  <c:v>19.925000000000001</c:v>
                </c:pt>
                <c:pt idx="1194">
                  <c:v>20.625</c:v>
                </c:pt>
                <c:pt idx="1195">
                  <c:v>21.524999999999999</c:v>
                </c:pt>
                <c:pt idx="1196">
                  <c:v>18.125</c:v>
                </c:pt>
                <c:pt idx="1197">
                  <c:v>16.425000000000001</c:v>
                </c:pt>
                <c:pt idx="1198">
                  <c:v>16.225000000000001</c:v>
                </c:pt>
                <c:pt idx="1199">
                  <c:v>21.724999999999998</c:v>
                </c:pt>
                <c:pt idx="1200">
                  <c:v>21.824999999999999</c:v>
                </c:pt>
                <c:pt idx="1201">
                  <c:v>21.724999999999998</c:v>
                </c:pt>
                <c:pt idx="1202">
                  <c:v>21.324999999999999</c:v>
                </c:pt>
                <c:pt idx="1203">
                  <c:v>21.925000000000001</c:v>
                </c:pt>
                <c:pt idx="1204">
                  <c:v>23.324999999999999</c:v>
                </c:pt>
                <c:pt idx="1205">
                  <c:v>22.024999999999999</c:v>
                </c:pt>
                <c:pt idx="1206">
                  <c:v>22.125</c:v>
                </c:pt>
                <c:pt idx="1207">
                  <c:v>23.224999999999998</c:v>
                </c:pt>
                <c:pt idx="1208">
                  <c:v>22.724999999999998</c:v>
                </c:pt>
                <c:pt idx="1209">
                  <c:v>23.824999999999999</c:v>
                </c:pt>
                <c:pt idx="1210">
                  <c:v>24.425000000000001</c:v>
                </c:pt>
                <c:pt idx="1211">
                  <c:v>24.925000000000001</c:v>
                </c:pt>
                <c:pt idx="1212">
                  <c:v>24.724999999999998</c:v>
                </c:pt>
                <c:pt idx="1213">
                  <c:v>24.724999999999998</c:v>
                </c:pt>
                <c:pt idx="1214">
                  <c:v>25.024999999999999</c:v>
                </c:pt>
                <c:pt idx="1215">
                  <c:v>25.824999999999999</c:v>
                </c:pt>
                <c:pt idx="1216">
                  <c:v>27.125</c:v>
                </c:pt>
                <c:pt idx="1217">
                  <c:v>27.224999999999998</c:v>
                </c:pt>
                <c:pt idx="1218">
                  <c:v>27.625</c:v>
                </c:pt>
                <c:pt idx="1219">
                  <c:v>27.024999999999999</c:v>
                </c:pt>
                <c:pt idx="1220">
                  <c:v>27.024999999999999</c:v>
                </c:pt>
                <c:pt idx="1221">
                  <c:v>26.224999999999998</c:v>
                </c:pt>
                <c:pt idx="1222">
                  <c:v>23.125</c:v>
                </c:pt>
                <c:pt idx="1223">
                  <c:v>22.724999999999998</c:v>
                </c:pt>
                <c:pt idx="1224">
                  <c:v>24.824999999999999</c:v>
                </c:pt>
                <c:pt idx="1225">
                  <c:v>25.724999999999998</c:v>
                </c:pt>
                <c:pt idx="1226">
                  <c:v>25.724999999999998</c:v>
                </c:pt>
                <c:pt idx="1227">
                  <c:v>21.224999999999998</c:v>
                </c:pt>
                <c:pt idx="1228">
                  <c:v>20.224999999999998</c:v>
                </c:pt>
                <c:pt idx="1229">
                  <c:v>20.724999999999998</c:v>
                </c:pt>
                <c:pt idx="1230">
                  <c:v>23.024999999999999</c:v>
                </c:pt>
                <c:pt idx="1231">
                  <c:v>21.824999999999999</c:v>
                </c:pt>
                <c:pt idx="1232">
                  <c:v>21.324999999999999</c:v>
                </c:pt>
                <c:pt idx="1233">
                  <c:v>22.824999999999999</c:v>
                </c:pt>
                <c:pt idx="1234">
                  <c:v>23.524999999999999</c:v>
                </c:pt>
                <c:pt idx="1235">
                  <c:v>23.724999999999998</c:v>
                </c:pt>
                <c:pt idx="1236">
                  <c:v>25.625</c:v>
                </c:pt>
                <c:pt idx="1237">
                  <c:v>25.324999999999999</c:v>
                </c:pt>
                <c:pt idx="1238">
                  <c:v>22.524999999999999</c:v>
                </c:pt>
                <c:pt idx="1239">
                  <c:v>24.024999999999999</c:v>
                </c:pt>
                <c:pt idx="1240">
                  <c:v>24.824999999999999</c:v>
                </c:pt>
                <c:pt idx="1241">
                  <c:v>21.024999999999999</c:v>
                </c:pt>
                <c:pt idx="1242">
                  <c:v>17.125</c:v>
                </c:pt>
                <c:pt idx="1243">
                  <c:v>15.524999999999999</c:v>
                </c:pt>
                <c:pt idx="1244">
                  <c:v>17.524999999999999</c:v>
                </c:pt>
                <c:pt idx="1245">
                  <c:v>19.524999999999999</c:v>
                </c:pt>
                <c:pt idx="1246">
                  <c:v>20.425000000000001</c:v>
                </c:pt>
                <c:pt idx="1247">
                  <c:v>19.425000000000001</c:v>
                </c:pt>
                <c:pt idx="1248">
                  <c:v>16.125</c:v>
                </c:pt>
                <c:pt idx="1249">
                  <c:v>14.524999999999999</c:v>
                </c:pt>
                <c:pt idx="1250">
                  <c:v>16.824999999999999</c:v>
                </c:pt>
                <c:pt idx="1251">
                  <c:v>19.024999999999999</c:v>
                </c:pt>
                <c:pt idx="1252">
                  <c:v>20.524999999999999</c:v>
                </c:pt>
                <c:pt idx="1253">
                  <c:v>19.925000000000001</c:v>
                </c:pt>
                <c:pt idx="1254">
                  <c:v>19.524999999999999</c:v>
                </c:pt>
                <c:pt idx="1255">
                  <c:v>17.625</c:v>
                </c:pt>
                <c:pt idx="1256">
                  <c:v>17.425000000000001</c:v>
                </c:pt>
                <c:pt idx="1257">
                  <c:v>17.324999999999999</c:v>
                </c:pt>
                <c:pt idx="1258">
                  <c:v>19.324999999999999</c:v>
                </c:pt>
                <c:pt idx="1259">
                  <c:v>21.724999999999998</c:v>
                </c:pt>
                <c:pt idx="1260">
                  <c:v>22.425000000000001</c:v>
                </c:pt>
                <c:pt idx="1261">
                  <c:v>18.125</c:v>
                </c:pt>
                <c:pt idx="1262">
                  <c:v>16.425000000000001</c:v>
                </c:pt>
                <c:pt idx="1263">
                  <c:v>16.125</c:v>
                </c:pt>
                <c:pt idx="1264">
                  <c:v>16.125</c:v>
                </c:pt>
                <c:pt idx="1265">
                  <c:v>17.724999999999998</c:v>
                </c:pt>
                <c:pt idx="1266">
                  <c:v>20.925000000000001</c:v>
                </c:pt>
                <c:pt idx="1267">
                  <c:v>21.625</c:v>
                </c:pt>
                <c:pt idx="1268">
                  <c:v>21.925000000000001</c:v>
                </c:pt>
                <c:pt idx="1269">
                  <c:v>21.324999999999999</c:v>
                </c:pt>
                <c:pt idx="1270">
                  <c:v>14.625</c:v>
                </c:pt>
                <c:pt idx="1271">
                  <c:v>13.925000000000001</c:v>
                </c:pt>
                <c:pt idx="1272">
                  <c:v>9.9250000000000007</c:v>
                </c:pt>
                <c:pt idx="1273">
                  <c:v>8.2249999999999979</c:v>
                </c:pt>
                <c:pt idx="1274">
                  <c:v>9.0249999999999986</c:v>
                </c:pt>
                <c:pt idx="1275">
                  <c:v>14.024999999999999</c:v>
                </c:pt>
                <c:pt idx="1276">
                  <c:v>13.324999999999999</c:v>
                </c:pt>
                <c:pt idx="1277">
                  <c:v>9.3249999999999993</c:v>
                </c:pt>
                <c:pt idx="1278">
                  <c:v>9.5249999999999986</c:v>
                </c:pt>
                <c:pt idx="1279">
                  <c:v>7.1250000000000009</c:v>
                </c:pt>
                <c:pt idx="1280">
                  <c:v>9.0249999999999986</c:v>
                </c:pt>
                <c:pt idx="1281">
                  <c:v>12.224999999999998</c:v>
                </c:pt>
                <c:pt idx="1282">
                  <c:v>10.925000000000001</c:v>
                </c:pt>
                <c:pt idx="1283">
                  <c:v>10.925000000000001</c:v>
                </c:pt>
                <c:pt idx="1284">
                  <c:v>12.324999999999999</c:v>
                </c:pt>
                <c:pt idx="1285">
                  <c:v>13.125</c:v>
                </c:pt>
                <c:pt idx="1286">
                  <c:v>11.425000000000001</c:v>
                </c:pt>
                <c:pt idx="1287">
                  <c:v>10.324999999999999</c:v>
                </c:pt>
                <c:pt idx="1288">
                  <c:v>14.524999999999999</c:v>
                </c:pt>
                <c:pt idx="1289">
                  <c:v>16.925000000000001</c:v>
                </c:pt>
                <c:pt idx="1290">
                  <c:v>15.424999999999999</c:v>
                </c:pt>
                <c:pt idx="1291">
                  <c:v>14.824999999999999</c:v>
                </c:pt>
                <c:pt idx="1292">
                  <c:v>15.924999999999999</c:v>
                </c:pt>
                <c:pt idx="1293">
                  <c:v>15.924999999999999</c:v>
                </c:pt>
                <c:pt idx="1294">
                  <c:v>13.324999999999999</c:v>
                </c:pt>
                <c:pt idx="1295">
                  <c:v>11.625</c:v>
                </c:pt>
                <c:pt idx="1296">
                  <c:v>11.425000000000001</c:v>
                </c:pt>
                <c:pt idx="1297">
                  <c:v>12.125</c:v>
                </c:pt>
                <c:pt idx="1298">
                  <c:v>10.625</c:v>
                </c:pt>
                <c:pt idx="1299">
                  <c:v>8.9250000000000007</c:v>
                </c:pt>
                <c:pt idx="1300">
                  <c:v>7.3250000000000002</c:v>
                </c:pt>
                <c:pt idx="1301">
                  <c:v>8.2249999999999979</c:v>
                </c:pt>
                <c:pt idx="1302">
                  <c:v>10.125</c:v>
                </c:pt>
                <c:pt idx="1303">
                  <c:v>11.724999999999998</c:v>
                </c:pt>
                <c:pt idx="1304">
                  <c:v>10.625</c:v>
                </c:pt>
                <c:pt idx="1305">
                  <c:v>8.2249999999999979</c:v>
                </c:pt>
                <c:pt idx="1306">
                  <c:v>3.0249999999999995</c:v>
                </c:pt>
                <c:pt idx="1307">
                  <c:v>6.3250000000000002</c:v>
                </c:pt>
                <c:pt idx="1308">
                  <c:v>15.725</c:v>
                </c:pt>
                <c:pt idx="1309">
                  <c:v>8.9250000000000007</c:v>
                </c:pt>
                <c:pt idx="1310">
                  <c:v>9.5249999999999986</c:v>
                </c:pt>
                <c:pt idx="1311">
                  <c:v>8.3249999999999993</c:v>
                </c:pt>
                <c:pt idx="1312">
                  <c:v>9.3249999999999993</c:v>
                </c:pt>
                <c:pt idx="1313">
                  <c:v>11.224999999999998</c:v>
                </c:pt>
                <c:pt idx="1314">
                  <c:v>11.125</c:v>
                </c:pt>
                <c:pt idx="1315">
                  <c:v>11.224999999999998</c:v>
                </c:pt>
                <c:pt idx="1316">
                  <c:v>9.7249999999999979</c:v>
                </c:pt>
                <c:pt idx="1317">
                  <c:v>10.425000000000001</c:v>
                </c:pt>
                <c:pt idx="1318">
                  <c:v>8.625</c:v>
                </c:pt>
                <c:pt idx="1319">
                  <c:v>9.3249999999999993</c:v>
                </c:pt>
                <c:pt idx="1320">
                  <c:v>9.2249999999999979</c:v>
                </c:pt>
                <c:pt idx="1321">
                  <c:v>8.0249999999999986</c:v>
                </c:pt>
                <c:pt idx="1322">
                  <c:v>8.9250000000000007</c:v>
                </c:pt>
                <c:pt idx="1323">
                  <c:v>6.5249999999999995</c:v>
                </c:pt>
                <c:pt idx="1324">
                  <c:v>3.9250000000000016</c:v>
                </c:pt>
                <c:pt idx="1325">
                  <c:v>0.92500000000000138</c:v>
                </c:pt>
                <c:pt idx="1326">
                  <c:v>1.7249999999999985</c:v>
                </c:pt>
                <c:pt idx="1327">
                  <c:v>2.4999999999999301E-2</c:v>
                </c:pt>
                <c:pt idx="1328">
                  <c:v>0.42500000000000143</c:v>
                </c:pt>
                <c:pt idx="1329">
                  <c:v>0.52499999999999925</c:v>
                </c:pt>
                <c:pt idx="1330">
                  <c:v>1.4250000000000014</c:v>
                </c:pt>
                <c:pt idx="1331">
                  <c:v>2.2249999999999988</c:v>
                </c:pt>
                <c:pt idx="1332">
                  <c:v>4.2249999999999988</c:v>
                </c:pt>
                <c:pt idx="1333">
                  <c:v>5.5249999999999995</c:v>
                </c:pt>
                <c:pt idx="1334">
                  <c:v>3.6250000000000009</c:v>
                </c:pt>
                <c:pt idx="1335">
                  <c:v>3.1250000000000009</c:v>
                </c:pt>
                <c:pt idx="1336">
                  <c:v>-1.2750000000000015</c:v>
                </c:pt>
                <c:pt idx="1337">
                  <c:v>-3.474999999999997</c:v>
                </c:pt>
                <c:pt idx="1338">
                  <c:v>-3.2750000000000012</c:v>
                </c:pt>
                <c:pt idx="1339">
                  <c:v>-1.9749999999999972</c:v>
                </c:pt>
                <c:pt idx="1340">
                  <c:v>-1.3749999999999993</c:v>
                </c:pt>
                <c:pt idx="1341">
                  <c:v>1.1250000000000007</c:v>
                </c:pt>
                <c:pt idx="1342">
                  <c:v>8.7249999999999979</c:v>
                </c:pt>
                <c:pt idx="1343">
                  <c:v>6.7249999999999988</c:v>
                </c:pt>
                <c:pt idx="1344">
                  <c:v>0.92500000000000138</c:v>
                </c:pt>
                <c:pt idx="1345">
                  <c:v>1.325</c:v>
                </c:pt>
                <c:pt idx="1346">
                  <c:v>9.125</c:v>
                </c:pt>
                <c:pt idx="1347">
                  <c:v>7.1250000000000009</c:v>
                </c:pt>
                <c:pt idx="1348">
                  <c:v>7.7249999999999988</c:v>
                </c:pt>
                <c:pt idx="1349">
                  <c:v>4.0249999999999995</c:v>
                </c:pt>
                <c:pt idx="1350">
                  <c:v>2.6250000000000009</c:v>
                </c:pt>
                <c:pt idx="1351">
                  <c:v>1.4250000000000014</c:v>
                </c:pt>
                <c:pt idx="1352">
                  <c:v>-2.1749999999999998</c:v>
                </c:pt>
                <c:pt idx="1353">
                  <c:v>-2.1749999999999998</c:v>
                </c:pt>
                <c:pt idx="1354">
                  <c:v>-1.2750000000000015</c:v>
                </c:pt>
                <c:pt idx="1355">
                  <c:v>-2.1749999999999998</c:v>
                </c:pt>
                <c:pt idx="1356">
                  <c:v>1.1250000000000007</c:v>
                </c:pt>
                <c:pt idx="1357">
                  <c:v>1.9250000000000014</c:v>
                </c:pt>
                <c:pt idx="1358">
                  <c:v>0.42500000000000143</c:v>
                </c:pt>
                <c:pt idx="1359">
                  <c:v>1.1250000000000007</c:v>
                </c:pt>
                <c:pt idx="1360">
                  <c:v>6.2249999999999988</c:v>
                </c:pt>
                <c:pt idx="1361">
                  <c:v>9.625</c:v>
                </c:pt>
                <c:pt idx="1362">
                  <c:v>6.9250000000000016</c:v>
                </c:pt>
                <c:pt idx="1363">
                  <c:v>2.6250000000000009</c:v>
                </c:pt>
                <c:pt idx="1364">
                  <c:v>3.2249999999999988</c:v>
                </c:pt>
                <c:pt idx="1365">
                  <c:v>3.5249999999999995</c:v>
                </c:pt>
                <c:pt idx="1366">
                  <c:v>5.1250000000000009</c:v>
                </c:pt>
                <c:pt idx="1367">
                  <c:v>4.7249999999999988</c:v>
                </c:pt>
                <c:pt idx="1368">
                  <c:v>4.1250000000000009</c:v>
                </c:pt>
                <c:pt idx="1369">
                  <c:v>5.1250000000000009</c:v>
                </c:pt>
                <c:pt idx="1370">
                  <c:v>4.9250000000000016</c:v>
                </c:pt>
                <c:pt idx="1371">
                  <c:v>6.3250000000000002</c:v>
                </c:pt>
                <c:pt idx="1372">
                  <c:v>0.92500000000000138</c:v>
                </c:pt>
                <c:pt idx="1373">
                  <c:v>-1.8750000000000029</c:v>
                </c:pt>
                <c:pt idx="1374">
                  <c:v>-1.0749999999999986</c:v>
                </c:pt>
                <c:pt idx="1375">
                  <c:v>4.6250000000000009</c:v>
                </c:pt>
                <c:pt idx="1376">
                  <c:v>1.2249999999999985</c:v>
                </c:pt>
                <c:pt idx="1377">
                  <c:v>1.325</c:v>
                </c:pt>
                <c:pt idx="1378">
                  <c:v>3.9250000000000016</c:v>
                </c:pt>
                <c:pt idx="1379">
                  <c:v>1.4250000000000014</c:v>
                </c:pt>
                <c:pt idx="1380">
                  <c:v>0.52499999999999925</c:v>
                </c:pt>
                <c:pt idx="1381">
                  <c:v>-2.1749999999999998</c:v>
                </c:pt>
                <c:pt idx="1382">
                  <c:v>2.8250000000000002</c:v>
                </c:pt>
                <c:pt idx="1383">
                  <c:v>4.6250000000000009</c:v>
                </c:pt>
                <c:pt idx="1384">
                  <c:v>2.5249999999999995</c:v>
                </c:pt>
                <c:pt idx="1385">
                  <c:v>2.5249999999999995</c:v>
                </c:pt>
                <c:pt idx="1386">
                  <c:v>4.4250000000000016</c:v>
                </c:pt>
                <c:pt idx="1387">
                  <c:v>5.7249999999999988</c:v>
                </c:pt>
                <c:pt idx="1388">
                  <c:v>-0.57499999999999862</c:v>
                </c:pt>
                <c:pt idx="1389">
                  <c:v>-4.3750000000000027</c:v>
                </c:pt>
                <c:pt idx="1390">
                  <c:v>-2.8750000000000027</c:v>
                </c:pt>
                <c:pt idx="1391">
                  <c:v>-4.8750000000000027</c:v>
                </c:pt>
                <c:pt idx="1392">
                  <c:v>-5.2750000000000012</c:v>
                </c:pt>
                <c:pt idx="1393">
                  <c:v>-6.0749999999999984</c:v>
                </c:pt>
                <c:pt idx="1394">
                  <c:v>-4.0749999999999984</c:v>
                </c:pt>
                <c:pt idx="1395">
                  <c:v>-3.3750000000000027</c:v>
                </c:pt>
                <c:pt idx="1396">
                  <c:v>0.82499999999999996</c:v>
                </c:pt>
                <c:pt idx="1397">
                  <c:v>4.1250000000000009</c:v>
                </c:pt>
                <c:pt idx="1398">
                  <c:v>3.3250000000000002</c:v>
                </c:pt>
                <c:pt idx="1399">
                  <c:v>1.6250000000000007</c:v>
                </c:pt>
                <c:pt idx="1400">
                  <c:v>-1.2750000000000015</c:v>
                </c:pt>
                <c:pt idx="1401">
                  <c:v>0.12500000000000072</c:v>
                </c:pt>
                <c:pt idx="1402">
                  <c:v>0.92500000000000138</c:v>
                </c:pt>
                <c:pt idx="1403">
                  <c:v>2.9250000000000016</c:v>
                </c:pt>
                <c:pt idx="1404">
                  <c:v>0.62500000000000067</c:v>
                </c:pt>
                <c:pt idx="1405">
                  <c:v>-0.77500000000000147</c:v>
                </c:pt>
                <c:pt idx="1406">
                  <c:v>-3.0749999999999984</c:v>
                </c:pt>
                <c:pt idx="1407">
                  <c:v>-0.77500000000000147</c:v>
                </c:pt>
                <c:pt idx="1408">
                  <c:v>-2.0749999999999984</c:v>
                </c:pt>
                <c:pt idx="1409">
                  <c:v>2.8250000000000002</c:v>
                </c:pt>
                <c:pt idx="1410">
                  <c:v>4.8250000000000002</c:v>
                </c:pt>
                <c:pt idx="1411">
                  <c:v>5.8250000000000002</c:v>
                </c:pt>
                <c:pt idx="1412">
                  <c:v>4.5249999999999995</c:v>
                </c:pt>
                <c:pt idx="1413">
                  <c:v>2.0249999999999995</c:v>
                </c:pt>
                <c:pt idx="1414">
                  <c:v>4.8250000000000002</c:v>
                </c:pt>
                <c:pt idx="1415">
                  <c:v>5.2249999999999988</c:v>
                </c:pt>
                <c:pt idx="1416">
                  <c:v>3.7249999999999988</c:v>
                </c:pt>
                <c:pt idx="1417">
                  <c:v>1.2249999999999985</c:v>
                </c:pt>
                <c:pt idx="1418">
                  <c:v>2.5249999999999995</c:v>
                </c:pt>
                <c:pt idx="1419">
                  <c:v>2.1250000000000009</c:v>
                </c:pt>
                <c:pt idx="1420">
                  <c:v>4.8250000000000002</c:v>
                </c:pt>
                <c:pt idx="1421">
                  <c:v>4.8250000000000002</c:v>
                </c:pt>
                <c:pt idx="1422">
                  <c:v>6.4250000000000016</c:v>
                </c:pt>
                <c:pt idx="1423">
                  <c:v>4.5249999999999995</c:v>
                </c:pt>
                <c:pt idx="1424">
                  <c:v>-2.474999999999997</c:v>
                </c:pt>
                <c:pt idx="1425">
                  <c:v>-0.27500000000000141</c:v>
                </c:pt>
                <c:pt idx="1426">
                  <c:v>6.6250000000000009</c:v>
                </c:pt>
                <c:pt idx="1427">
                  <c:v>7.9250000000000016</c:v>
                </c:pt>
                <c:pt idx="1428">
                  <c:v>6.7249999999999988</c:v>
                </c:pt>
                <c:pt idx="1429">
                  <c:v>10.524999999999999</c:v>
                </c:pt>
                <c:pt idx="1430">
                  <c:v>8.8249999999999993</c:v>
                </c:pt>
                <c:pt idx="1431">
                  <c:v>4.5249999999999995</c:v>
                </c:pt>
                <c:pt idx="1432">
                  <c:v>9.4250000000000007</c:v>
                </c:pt>
                <c:pt idx="1433">
                  <c:v>11.024999999999999</c:v>
                </c:pt>
                <c:pt idx="1434">
                  <c:v>5.8250000000000002</c:v>
                </c:pt>
                <c:pt idx="1435">
                  <c:v>6.6250000000000009</c:v>
                </c:pt>
                <c:pt idx="1436">
                  <c:v>9.2249999999999979</c:v>
                </c:pt>
                <c:pt idx="1437">
                  <c:v>7.9250000000000016</c:v>
                </c:pt>
                <c:pt idx="1438">
                  <c:v>7.9250000000000016</c:v>
                </c:pt>
                <c:pt idx="1439">
                  <c:v>7.6250000000000009</c:v>
                </c:pt>
                <c:pt idx="1440">
                  <c:v>3.6250000000000009</c:v>
                </c:pt>
                <c:pt idx="1441">
                  <c:v>4.4250000000000016</c:v>
                </c:pt>
                <c:pt idx="1442">
                  <c:v>7.1250000000000009</c:v>
                </c:pt>
                <c:pt idx="1443">
                  <c:v>6.1250000000000009</c:v>
                </c:pt>
                <c:pt idx="1444">
                  <c:v>7.9250000000000016</c:v>
                </c:pt>
                <c:pt idx="1445">
                  <c:v>7.7249999999999988</c:v>
                </c:pt>
                <c:pt idx="1446">
                  <c:v>10.824999999999999</c:v>
                </c:pt>
                <c:pt idx="1447">
                  <c:v>5.8250000000000002</c:v>
                </c:pt>
                <c:pt idx="1448">
                  <c:v>4.5249999999999995</c:v>
                </c:pt>
                <c:pt idx="1449">
                  <c:v>6.4250000000000016</c:v>
                </c:pt>
                <c:pt idx="1450">
                  <c:v>7.3250000000000002</c:v>
                </c:pt>
                <c:pt idx="1451">
                  <c:v>10.324999999999999</c:v>
                </c:pt>
                <c:pt idx="1452">
                  <c:v>12.324999999999999</c:v>
                </c:pt>
                <c:pt idx="1453">
                  <c:v>9.2249999999999979</c:v>
                </c:pt>
                <c:pt idx="1454">
                  <c:v>6.6250000000000009</c:v>
                </c:pt>
                <c:pt idx="1455">
                  <c:v>5.7249999999999988</c:v>
                </c:pt>
                <c:pt idx="1456">
                  <c:v>6.4250000000000016</c:v>
                </c:pt>
                <c:pt idx="1457">
                  <c:v>8.4250000000000007</c:v>
                </c:pt>
                <c:pt idx="1458">
                  <c:v>9.125</c:v>
                </c:pt>
                <c:pt idx="1459">
                  <c:v>9.625</c:v>
                </c:pt>
                <c:pt idx="1460">
                  <c:v>10.824999999999999</c:v>
                </c:pt>
                <c:pt idx="1461">
                  <c:v>7.6250000000000009</c:v>
                </c:pt>
                <c:pt idx="1462">
                  <c:v>9.0249999999999986</c:v>
                </c:pt>
                <c:pt idx="1463">
                  <c:v>12.925000000000001</c:v>
                </c:pt>
                <c:pt idx="1464">
                  <c:v>13.724999999999998</c:v>
                </c:pt>
                <c:pt idx="1465">
                  <c:v>13.224999999999998</c:v>
                </c:pt>
                <c:pt idx="1466">
                  <c:v>12.125</c:v>
                </c:pt>
                <c:pt idx="1467">
                  <c:v>10.524999999999999</c:v>
                </c:pt>
                <c:pt idx="1468">
                  <c:v>13.125</c:v>
                </c:pt>
                <c:pt idx="1469">
                  <c:v>10.925000000000001</c:v>
                </c:pt>
                <c:pt idx="1470">
                  <c:v>6.8250000000000002</c:v>
                </c:pt>
                <c:pt idx="1471">
                  <c:v>4.9250000000000016</c:v>
                </c:pt>
                <c:pt idx="1472">
                  <c:v>3.4250000000000016</c:v>
                </c:pt>
                <c:pt idx="1473">
                  <c:v>4.7249999999999988</c:v>
                </c:pt>
                <c:pt idx="1474">
                  <c:v>4.9250000000000016</c:v>
                </c:pt>
                <c:pt idx="1475">
                  <c:v>9.125</c:v>
                </c:pt>
                <c:pt idx="1476">
                  <c:v>9.0249999999999986</c:v>
                </c:pt>
                <c:pt idx="1477">
                  <c:v>10.524999999999999</c:v>
                </c:pt>
                <c:pt idx="1478">
                  <c:v>12.724999999999998</c:v>
                </c:pt>
                <c:pt idx="1479">
                  <c:v>15.125</c:v>
                </c:pt>
                <c:pt idx="1480">
                  <c:v>14.524999999999999</c:v>
                </c:pt>
                <c:pt idx="1481">
                  <c:v>14.224999999999998</c:v>
                </c:pt>
                <c:pt idx="1482">
                  <c:v>12.925000000000001</c:v>
                </c:pt>
                <c:pt idx="1483">
                  <c:v>12.224999999999998</c:v>
                </c:pt>
                <c:pt idx="1484">
                  <c:v>15.524999999999999</c:v>
                </c:pt>
                <c:pt idx="1485">
                  <c:v>18.224999999999998</c:v>
                </c:pt>
                <c:pt idx="1486">
                  <c:v>18.024999999999999</c:v>
                </c:pt>
                <c:pt idx="1487">
                  <c:v>11.425000000000001</c:v>
                </c:pt>
                <c:pt idx="1488">
                  <c:v>10.024999999999999</c:v>
                </c:pt>
                <c:pt idx="1489">
                  <c:v>8.3249999999999993</c:v>
                </c:pt>
                <c:pt idx="1490">
                  <c:v>11.524999999999999</c:v>
                </c:pt>
                <c:pt idx="1491">
                  <c:v>11.625</c:v>
                </c:pt>
                <c:pt idx="1492">
                  <c:v>14.224999999999998</c:v>
                </c:pt>
                <c:pt idx="1493">
                  <c:v>9.3249999999999993</c:v>
                </c:pt>
                <c:pt idx="1494">
                  <c:v>6.5249999999999995</c:v>
                </c:pt>
                <c:pt idx="1495">
                  <c:v>5.9250000000000016</c:v>
                </c:pt>
                <c:pt idx="1496">
                  <c:v>6.9250000000000016</c:v>
                </c:pt>
                <c:pt idx="1497">
                  <c:v>7.3250000000000002</c:v>
                </c:pt>
                <c:pt idx="1498">
                  <c:v>11.824999999999999</c:v>
                </c:pt>
                <c:pt idx="1499">
                  <c:v>13.625</c:v>
                </c:pt>
                <c:pt idx="1500">
                  <c:v>13.724999999999998</c:v>
                </c:pt>
                <c:pt idx="1501">
                  <c:v>11.125</c:v>
                </c:pt>
                <c:pt idx="1502">
                  <c:v>10.224999999999998</c:v>
                </c:pt>
                <c:pt idx="1503">
                  <c:v>10.625</c:v>
                </c:pt>
                <c:pt idx="1504">
                  <c:v>7.9250000000000016</c:v>
                </c:pt>
                <c:pt idx="1505">
                  <c:v>6.3250000000000002</c:v>
                </c:pt>
                <c:pt idx="1506">
                  <c:v>8.125</c:v>
                </c:pt>
                <c:pt idx="1507">
                  <c:v>12.324999999999999</c:v>
                </c:pt>
                <c:pt idx="1508">
                  <c:v>14.424999999999999</c:v>
                </c:pt>
                <c:pt idx="1509">
                  <c:v>17.425000000000001</c:v>
                </c:pt>
                <c:pt idx="1510">
                  <c:v>14.725</c:v>
                </c:pt>
                <c:pt idx="1511">
                  <c:v>15.524999999999999</c:v>
                </c:pt>
                <c:pt idx="1512">
                  <c:v>13.425000000000001</c:v>
                </c:pt>
                <c:pt idx="1513">
                  <c:v>13.324999999999999</c:v>
                </c:pt>
                <c:pt idx="1514">
                  <c:v>14.824999999999999</c:v>
                </c:pt>
                <c:pt idx="1515">
                  <c:v>16.724999999999998</c:v>
                </c:pt>
                <c:pt idx="1516">
                  <c:v>17.125</c:v>
                </c:pt>
                <c:pt idx="1517">
                  <c:v>18.625</c:v>
                </c:pt>
                <c:pt idx="1518">
                  <c:v>14.625</c:v>
                </c:pt>
                <c:pt idx="1519">
                  <c:v>12.724999999999998</c:v>
                </c:pt>
                <c:pt idx="1520">
                  <c:v>13.824999999999999</c:v>
                </c:pt>
                <c:pt idx="1521">
                  <c:v>17.125</c:v>
                </c:pt>
                <c:pt idx="1522">
                  <c:v>20.625</c:v>
                </c:pt>
                <c:pt idx="1523">
                  <c:v>21.925000000000001</c:v>
                </c:pt>
                <c:pt idx="1524">
                  <c:v>23.125</c:v>
                </c:pt>
                <c:pt idx="1525">
                  <c:v>23.024999999999999</c:v>
                </c:pt>
                <c:pt idx="1526">
                  <c:v>23.425000000000001</c:v>
                </c:pt>
                <c:pt idx="1527">
                  <c:v>19.824999999999999</c:v>
                </c:pt>
                <c:pt idx="1528">
                  <c:v>19.024999999999999</c:v>
                </c:pt>
                <c:pt idx="1529">
                  <c:v>18.925000000000001</c:v>
                </c:pt>
                <c:pt idx="1530">
                  <c:v>18.925000000000001</c:v>
                </c:pt>
                <c:pt idx="1531">
                  <c:v>23.324999999999999</c:v>
                </c:pt>
                <c:pt idx="1532">
                  <c:v>25.524999999999999</c:v>
                </c:pt>
                <c:pt idx="1533">
                  <c:v>24.425000000000001</c:v>
                </c:pt>
                <c:pt idx="1534">
                  <c:v>20.324999999999999</c:v>
                </c:pt>
                <c:pt idx="1535">
                  <c:v>23.524999999999999</c:v>
                </c:pt>
                <c:pt idx="1536">
                  <c:v>24.524999999999999</c:v>
                </c:pt>
                <c:pt idx="1537">
                  <c:v>19.224999999999998</c:v>
                </c:pt>
                <c:pt idx="1538">
                  <c:v>20.425000000000001</c:v>
                </c:pt>
                <c:pt idx="1539">
                  <c:v>21.224999999999998</c:v>
                </c:pt>
                <c:pt idx="1540">
                  <c:v>21.724999999999998</c:v>
                </c:pt>
                <c:pt idx="1541">
                  <c:v>22.125</c:v>
                </c:pt>
                <c:pt idx="1542">
                  <c:v>21.524999999999999</c:v>
                </c:pt>
                <c:pt idx="1543">
                  <c:v>20.824999999999999</c:v>
                </c:pt>
                <c:pt idx="1544">
                  <c:v>20.925000000000001</c:v>
                </c:pt>
                <c:pt idx="1545">
                  <c:v>22.125</c:v>
                </c:pt>
                <c:pt idx="1546">
                  <c:v>24.724999999999998</c:v>
                </c:pt>
                <c:pt idx="1547">
                  <c:v>27.024999999999999</c:v>
                </c:pt>
                <c:pt idx="1548">
                  <c:v>25.425000000000001</c:v>
                </c:pt>
                <c:pt idx="1549">
                  <c:v>20.224999999999998</c:v>
                </c:pt>
                <c:pt idx="1550">
                  <c:v>21.524999999999999</c:v>
                </c:pt>
                <c:pt idx="1551">
                  <c:v>25.324999999999999</c:v>
                </c:pt>
                <c:pt idx="1552">
                  <c:v>27.125</c:v>
                </c:pt>
                <c:pt idx="1553">
                  <c:v>21.824999999999999</c:v>
                </c:pt>
                <c:pt idx="1554">
                  <c:v>18.125</c:v>
                </c:pt>
                <c:pt idx="1555">
                  <c:v>18.425000000000001</c:v>
                </c:pt>
                <c:pt idx="1556">
                  <c:v>19.925000000000001</c:v>
                </c:pt>
                <c:pt idx="1557">
                  <c:v>23.224999999999998</c:v>
                </c:pt>
                <c:pt idx="1558">
                  <c:v>17.724999999999998</c:v>
                </c:pt>
                <c:pt idx="1559">
                  <c:v>16.125</c:v>
                </c:pt>
                <c:pt idx="1560">
                  <c:v>15.024999999999999</c:v>
                </c:pt>
                <c:pt idx="1561">
                  <c:v>17.324999999999999</c:v>
                </c:pt>
                <c:pt idx="1562">
                  <c:v>18.324999999999999</c:v>
                </c:pt>
                <c:pt idx="1563">
                  <c:v>17.324999999999999</c:v>
                </c:pt>
                <c:pt idx="1564">
                  <c:v>16.824999999999999</c:v>
                </c:pt>
                <c:pt idx="1565">
                  <c:v>17.724999999999998</c:v>
                </c:pt>
                <c:pt idx="1566">
                  <c:v>17.524999999999999</c:v>
                </c:pt>
                <c:pt idx="1567">
                  <c:v>16.625</c:v>
                </c:pt>
                <c:pt idx="1568">
                  <c:v>17.925000000000001</c:v>
                </c:pt>
                <c:pt idx="1569">
                  <c:v>20.224999999999998</c:v>
                </c:pt>
                <c:pt idx="1570">
                  <c:v>20.324999999999999</c:v>
                </c:pt>
                <c:pt idx="1571">
                  <c:v>24.425000000000001</c:v>
                </c:pt>
                <c:pt idx="1572">
                  <c:v>20.724999999999998</c:v>
                </c:pt>
                <c:pt idx="1573">
                  <c:v>22.324999999999999</c:v>
                </c:pt>
                <c:pt idx="1574">
                  <c:v>25.625</c:v>
                </c:pt>
                <c:pt idx="1575">
                  <c:v>25.125</c:v>
                </c:pt>
                <c:pt idx="1576">
                  <c:v>26.125</c:v>
                </c:pt>
                <c:pt idx="1577">
                  <c:v>25.925000000000001</c:v>
                </c:pt>
                <c:pt idx="1578">
                  <c:v>23.324999999999999</c:v>
                </c:pt>
                <c:pt idx="1579">
                  <c:v>22.824999999999999</c:v>
                </c:pt>
                <c:pt idx="1580">
                  <c:v>24.524999999999999</c:v>
                </c:pt>
                <c:pt idx="1581">
                  <c:v>24.125</c:v>
                </c:pt>
                <c:pt idx="1582">
                  <c:v>20.925000000000001</c:v>
                </c:pt>
                <c:pt idx="1583">
                  <c:v>20.625</c:v>
                </c:pt>
                <c:pt idx="1584">
                  <c:v>20.524999999999999</c:v>
                </c:pt>
                <c:pt idx="1585">
                  <c:v>18.224999999999998</c:v>
                </c:pt>
                <c:pt idx="1586">
                  <c:v>19.224999999999998</c:v>
                </c:pt>
                <c:pt idx="1587">
                  <c:v>20.524999999999999</c:v>
                </c:pt>
                <c:pt idx="1588">
                  <c:v>21.824999999999999</c:v>
                </c:pt>
                <c:pt idx="1589">
                  <c:v>20.824999999999999</c:v>
                </c:pt>
                <c:pt idx="1590">
                  <c:v>20.324999999999999</c:v>
                </c:pt>
                <c:pt idx="1591">
                  <c:v>22.724999999999998</c:v>
                </c:pt>
                <c:pt idx="1592">
                  <c:v>20.425000000000001</c:v>
                </c:pt>
                <c:pt idx="1593">
                  <c:v>21.824999999999999</c:v>
                </c:pt>
                <c:pt idx="1594">
                  <c:v>17.524999999999999</c:v>
                </c:pt>
                <c:pt idx="1595">
                  <c:v>18.724999999999998</c:v>
                </c:pt>
                <c:pt idx="1596">
                  <c:v>16.724999999999998</c:v>
                </c:pt>
                <c:pt idx="1597">
                  <c:v>17.125</c:v>
                </c:pt>
                <c:pt idx="1598">
                  <c:v>17.425000000000001</c:v>
                </c:pt>
                <c:pt idx="1599">
                  <c:v>18.425000000000001</c:v>
                </c:pt>
                <c:pt idx="1600">
                  <c:v>23.625</c:v>
                </c:pt>
                <c:pt idx="1601">
                  <c:v>20.625</c:v>
                </c:pt>
                <c:pt idx="1602">
                  <c:v>19.224999999999998</c:v>
                </c:pt>
                <c:pt idx="1603">
                  <c:v>17.425000000000001</c:v>
                </c:pt>
                <c:pt idx="1604">
                  <c:v>17.524999999999999</c:v>
                </c:pt>
                <c:pt idx="1605">
                  <c:v>19.224999999999998</c:v>
                </c:pt>
                <c:pt idx="1606">
                  <c:v>21.625</c:v>
                </c:pt>
                <c:pt idx="1607">
                  <c:v>23.324999999999999</c:v>
                </c:pt>
                <c:pt idx="1608">
                  <c:v>23.524999999999999</c:v>
                </c:pt>
                <c:pt idx="1609">
                  <c:v>23.625</c:v>
                </c:pt>
                <c:pt idx="1610">
                  <c:v>24.125</c:v>
                </c:pt>
                <c:pt idx="1611">
                  <c:v>23.125</c:v>
                </c:pt>
                <c:pt idx="1612">
                  <c:v>23.425000000000001</c:v>
                </c:pt>
                <c:pt idx="1613">
                  <c:v>24.425000000000001</c:v>
                </c:pt>
                <c:pt idx="1614">
                  <c:v>23.125</c:v>
                </c:pt>
                <c:pt idx="1615">
                  <c:v>16.425000000000001</c:v>
                </c:pt>
                <c:pt idx="1616">
                  <c:v>15.824999999999999</c:v>
                </c:pt>
                <c:pt idx="1617">
                  <c:v>18.324999999999999</c:v>
                </c:pt>
                <c:pt idx="1618">
                  <c:v>17.724999999999998</c:v>
                </c:pt>
                <c:pt idx="1619">
                  <c:v>15.424999999999999</c:v>
                </c:pt>
                <c:pt idx="1620">
                  <c:v>13.925000000000001</c:v>
                </c:pt>
                <c:pt idx="1621">
                  <c:v>13.824999999999999</c:v>
                </c:pt>
                <c:pt idx="1622">
                  <c:v>13.524999999999999</c:v>
                </c:pt>
                <c:pt idx="1623">
                  <c:v>14.324999999999999</c:v>
                </c:pt>
                <c:pt idx="1624">
                  <c:v>15.625</c:v>
                </c:pt>
                <c:pt idx="1625">
                  <c:v>16.625</c:v>
                </c:pt>
                <c:pt idx="1626">
                  <c:v>18.524999999999999</c:v>
                </c:pt>
                <c:pt idx="1627">
                  <c:v>15.725</c:v>
                </c:pt>
                <c:pt idx="1628">
                  <c:v>16.524999999999999</c:v>
                </c:pt>
                <c:pt idx="1629">
                  <c:v>16.225000000000001</c:v>
                </c:pt>
                <c:pt idx="1630">
                  <c:v>14.125</c:v>
                </c:pt>
                <c:pt idx="1631">
                  <c:v>11.925000000000001</c:v>
                </c:pt>
                <c:pt idx="1632">
                  <c:v>10.324999999999999</c:v>
                </c:pt>
                <c:pt idx="1633">
                  <c:v>9.8249999999999993</c:v>
                </c:pt>
                <c:pt idx="1634">
                  <c:v>12.425000000000001</c:v>
                </c:pt>
                <c:pt idx="1635">
                  <c:v>14.125</c:v>
                </c:pt>
                <c:pt idx="1636">
                  <c:v>13.024999999999999</c:v>
                </c:pt>
                <c:pt idx="1637">
                  <c:v>15.524999999999999</c:v>
                </c:pt>
                <c:pt idx="1638">
                  <c:v>15.324999999999999</c:v>
                </c:pt>
                <c:pt idx="1639">
                  <c:v>14.924999999999999</c:v>
                </c:pt>
                <c:pt idx="1640">
                  <c:v>16.625</c:v>
                </c:pt>
                <c:pt idx="1641">
                  <c:v>15.324999999999999</c:v>
                </c:pt>
                <c:pt idx="1642">
                  <c:v>16.625</c:v>
                </c:pt>
                <c:pt idx="1643">
                  <c:v>16.524999999999999</c:v>
                </c:pt>
                <c:pt idx="1644">
                  <c:v>14.824999999999999</c:v>
                </c:pt>
                <c:pt idx="1645">
                  <c:v>12.724999999999998</c:v>
                </c:pt>
                <c:pt idx="1646">
                  <c:v>8.3249999999999993</c:v>
                </c:pt>
                <c:pt idx="1647">
                  <c:v>9.7249999999999979</c:v>
                </c:pt>
                <c:pt idx="1648">
                  <c:v>9.125</c:v>
                </c:pt>
                <c:pt idx="1649">
                  <c:v>7.6250000000000009</c:v>
                </c:pt>
                <c:pt idx="1650">
                  <c:v>5.8250000000000002</c:v>
                </c:pt>
                <c:pt idx="1651">
                  <c:v>8.4250000000000007</c:v>
                </c:pt>
                <c:pt idx="1652">
                  <c:v>12.625</c:v>
                </c:pt>
                <c:pt idx="1653">
                  <c:v>11.125</c:v>
                </c:pt>
                <c:pt idx="1654">
                  <c:v>11.724999999999998</c:v>
                </c:pt>
                <c:pt idx="1655">
                  <c:v>15.824999999999999</c:v>
                </c:pt>
                <c:pt idx="1656">
                  <c:v>16.724999999999998</c:v>
                </c:pt>
                <c:pt idx="1657">
                  <c:v>14.524999999999999</c:v>
                </c:pt>
                <c:pt idx="1658">
                  <c:v>13.425000000000001</c:v>
                </c:pt>
                <c:pt idx="1659">
                  <c:v>12.925000000000001</c:v>
                </c:pt>
                <c:pt idx="1660">
                  <c:v>12.425000000000001</c:v>
                </c:pt>
                <c:pt idx="1661">
                  <c:v>14.424999999999999</c:v>
                </c:pt>
                <c:pt idx="1662">
                  <c:v>12.425000000000001</c:v>
                </c:pt>
                <c:pt idx="1663">
                  <c:v>11.524999999999999</c:v>
                </c:pt>
                <c:pt idx="1664">
                  <c:v>11.324999999999999</c:v>
                </c:pt>
                <c:pt idx="1665">
                  <c:v>11.625</c:v>
                </c:pt>
                <c:pt idx="1666">
                  <c:v>12.724999999999998</c:v>
                </c:pt>
                <c:pt idx="1667">
                  <c:v>10.625</c:v>
                </c:pt>
                <c:pt idx="1668">
                  <c:v>12.524999999999999</c:v>
                </c:pt>
                <c:pt idx="1669">
                  <c:v>13.024999999999999</c:v>
                </c:pt>
                <c:pt idx="1670">
                  <c:v>12.524999999999999</c:v>
                </c:pt>
                <c:pt idx="1671">
                  <c:v>7.4250000000000016</c:v>
                </c:pt>
                <c:pt idx="1672">
                  <c:v>4.9250000000000016</c:v>
                </c:pt>
                <c:pt idx="1673">
                  <c:v>3.3250000000000002</c:v>
                </c:pt>
                <c:pt idx="1674">
                  <c:v>1.5249999999999992</c:v>
                </c:pt>
                <c:pt idx="1675">
                  <c:v>3.5249999999999995</c:v>
                </c:pt>
                <c:pt idx="1676">
                  <c:v>8.8249999999999993</c:v>
                </c:pt>
                <c:pt idx="1677">
                  <c:v>8.8249999999999993</c:v>
                </c:pt>
                <c:pt idx="1678">
                  <c:v>10.925000000000001</c:v>
                </c:pt>
                <c:pt idx="1679">
                  <c:v>8.7249999999999979</c:v>
                </c:pt>
                <c:pt idx="1680">
                  <c:v>8.2249999999999979</c:v>
                </c:pt>
                <c:pt idx="1681">
                  <c:v>8.625</c:v>
                </c:pt>
                <c:pt idx="1682">
                  <c:v>6.9250000000000016</c:v>
                </c:pt>
                <c:pt idx="1683">
                  <c:v>6.6250000000000009</c:v>
                </c:pt>
                <c:pt idx="1684">
                  <c:v>1.4250000000000014</c:v>
                </c:pt>
                <c:pt idx="1685">
                  <c:v>1.5249999999999992</c:v>
                </c:pt>
                <c:pt idx="1686">
                  <c:v>3.9250000000000016</c:v>
                </c:pt>
                <c:pt idx="1687">
                  <c:v>2.9250000000000016</c:v>
                </c:pt>
                <c:pt idx="1688">
                  <c:v>2.9250000000000016</c:v>
                </c:pt>
                <c:pt idx="1689">
                  <c:v>7.7249999999999988</c:v>
                </c:pt>
                <c:pt idx="1690">
                  <c:v>8.5249999999999986</c:v>
                </c:pt>
                <c:pt idx="1691">
                  <c:v>10.425000000000001</c:v>
                </c:pt>
                <c:pt idx="1692">
                  <c:v>8.3249999999999993</c:v>
                </c:pt>
                <c:pt idx="1693">
                  <c:v>5.0249999999999995</c:v>
                </c:pt>
                <c:pt idx="1694">
                  <c:v>6.6250000000000009</c:v>
                </c:pt>
                <c:pt idx="1695">
                  <c:v>8.3249999999999993</c:v>
                </c:pt>
                <c:pt idx="1696">
                  <c:v>8.7249999999999979</c:v>
                </c:pt>
                <c:pt idx="1697">
                  <c:v>8.0249999999999986</c:v>
                </c:pt>
                <c:pt idx="1698">
                  <c:v>7.1250000000000009</c:v>
                </c:pt>
                <c:pt idx="1699">
                  <c:v>5.9250000000000016</c:v>
                </c:pt>
                <c:pt idx="1700">
                  <c:v>5.2249999999999988</c:v>
                </c:pt>
                <c:pt idx="1701">
                  <c:v>5.6250000000000009</c:v>
                </c:pt>
                <c:pt idx="1702">
                  <c:v>8.7249999999999979</c:v>
                </c:pt>
                <c:pt idx="1703">
                  <c:v>7.4250000000000016</c:v>
                </c:pt>
                <c:pt idx="1704">
                  <c:v>2.2249999999999988</c:v>
                </c:pt>
                <c:pt idx="1705">
                  <c:v>0.72499999999999853</c:v>
                </c:pt>
                <c:pt idx="1706">
                  <c:v>2.6250000000000009</c:v>
                </c:pt>
                <c:pt idx="1707">
                  <c:v>2.1250000000000009</c:v>
                </c:pt>
                <c:pt idx="1708">
                  <c:v>2.2249999999999988</c:v>
                </c:pt>
                <c:pt idx="1709">
                  <c:v>-0.77500000000000147</c:v>
                </c:pt>
                <c:pt idx="1710">
                  <c:v>0.62500000000000067</c:v>
                </c:pt>
                <c:pt idx="1711">
                  <c:v>6.9250000000000016</c:v>
                </c:pt>
                <c:pt idx="1712">
                  <c:v>8.4250000000000007</c:v>
                </c:pt>
                <c:pt idx="1713">
                  <c:v>8.0249999999999986</c:v>
                </c:pt>
                <c:pt idx="1714">
                  <c:v>3.3250000000000002</c:v>
                </c:pt>
                <c:pt idx="1715">
                  <c:v>-0.77500000000000147</c:v>
                </c:pt>
                <c:pt idx="1716">
                  <c:v>0.52499999999999925</c:v>
                </c:pt>
                <c:pt idx="1717">
                  <c:v>0.62500000000000067</c:v>
                </c:pt>
                <c:pt idx="1718">
                  <c:v>5.4250000000000016</c:v>
                </c:pt>
                <c:pt idx="1719">
                  <c:v>7.9250000000000016</c:v>
                </c:pt>
                <c:pt idx="1720">
                  <c:v>6.4250000000000016</c:v>
                </c:pt>
                <c:pt idx="1721">
                  <c:v>1.6250000000000007</c:v>
                </c:pt>
                <c:pt idx="1722">
                  <c:v>2.5249999999999995</c:v>
                </c:pt>
                <c:pt idx="1723">
                  <c:v>1.9250000000000014</c:v>
                </c:pt>
                <c:pt idx="1724">
                  <c:v>5.4250000000000016</c:v>
                </c:pt>
                <c:pt idx="1725">
                  <c:v>5.8250000000000002</c:v>
                </c:pt>
                <c:pt idx="1726">
                  <c:v>3.2249999999999988</c:v>
                </c:pt>
                <c:pt idx="1727">
                  <c:v>6.4250000000000016</c:v>
                </c:pt>
                <c:pt idx="1728">
                  <c:v>5.3250000000000002</c:v>
                </c:pt>
                <c:pt idx="1729">
                  <c:v>6.4250000000000016</c:v>
                </c:pt>
                <c:pt idx="1730">
                  <c:v>4.2249999999999988</c:v>
                </c:pt>
                <c:pt idx="1731">
                  <c:v>3.0249999999999995</c:v>
                </c:pt>
                <c:pt idx="1732">
                  <c:v>0.92500000000000138</c:v>
                </c:pt>
                <c:pt idx="1733">
                  <c:v>-0.57499999999999862</c:v>
                </c:pt>
                <c:pt idx="1734">
                  <c:v>0.42500000000000143</c:v>
                </c:pt>
                <c:pt idx="1735">
                  <c:v>3.6250000000000009</c:v>
                </c:pt>
                <c:pt idx="1736">
                  <c:v>0.92500000000000138</c:v>
                </c:pt>
                <c:pt idx="1737">
                  <c:v>-4.8750000000000027</c:v>
                </c:pt>
                <c:pt idx="1738">
                  <c:v>0.82499999999999996</c:v>
                </c:pt>
                <c:pt idx="1739">
                  <c:v>4.5249999999999995</c:v>
                </c:pt>
                <c:pt idx="1740">
                  <c:v>1.4250000000000014</c:v>
                </c:pt>
                <c:pt idx="1741">
                  <c:v>0.92500000000000138</c:v>
                </c:pt>
                <c:pt idx="1742">
                  <c:v>0.42500000000000143</c:v>
                </c:pt>
                <c:pt idx="1743">
                  <c:v>3.6250000000000009</c:v>
                </c:pt>
                <c:pt idx="1744">
                  <c:v>6.4250000000000016</c:v>
                </c:pt>
                <c:pt idx="1745">
                  <c:v>7.9250000000000016</c:v>
                </c:pt>
                <c:pt idx="1746">
                  <c:v>3.3250000000000002</c:v>
                </c:pt>
                <c:pt idx="1747">
                  <c:v>1.5249999999999992</c:v>
                </c:pt>
                <c:pt idx="1748">
                  <c:v>3.2249999999999988</c:v>
                </c:pt>
                <c:pt idx="1749">
                  <c:v>1.7249999999999985</c:v>
                </c:pt>
                <c:pt idx="1750">
                  <c:v>-7.4999999999998568E-2</c:v>
                </c:pt>
                <c:pt idx="1751">
                  <c:v>0.32500000000000001</c:v>
                </c:pt>
                <c:pt idx="1752">
                  <c:v>0.32500000000000001</c:v>
                </c:pt>
                <c:pt idx="1753">
                  <c:v>1.325</c:v>
                </c:pt>
                <c:pt idx="1754">
                  <c:v>1.7249999999999985</c:v>
                </c:pt>
                <c:pt idx="1755">
                  <c:v>1.325</c:v>
                </c:pt>
                <c:pt idx="1756">
                  <c:v>-2.474999999999997</c:v>
                </c:pt>
                <c:pt idx="1757">
                  <c:v>-0.57499999999999862</c:v>
                </c:pt>
                <c:pt idx="1758">
                  <c:v>1.5249999999999992</c:v>
                </c:pt>
                <c:pt idx="1759">
                  <c:v>-1.8750000000000029</c:v>
                </c:pt>
                <c:pt idx="1760">
                  <c:v>-0.57499999999999862</c:v>
                </c:pt>
                <c:pt idx="1761">
                  <c:v>-0.37499999999999928</c:v>
                </c:pt>
                <c:pt idx="1762">
                  <c:v>1.7249999999999985</c:v>
                </c:pt>
                <c:pt idx="1763">
                  <c:v>4.4250000000000016</c:v>
                </c:pt>
                <c:pt idx="1764">
                  <c:v>2.8250000000000002</c:v>
                </c:pt>
                <c:pt idx="1765">
                  <c:v>4.3250000000000002</c:v>
                </c:pt>
                <c:pt idx="1766">
                  <c:v>10.524999999999999</c:v>
                </c:pt>
                <c:pt idx="1767">
                  <c:v>11.925000000000001</c:v>
                </c:pt>
                <c:pt idx="1768">
                  <c:v>8.625</c:v>
                </c:pt>
                <c:pt idx="1769">
                  <c:v>9.625</c:v>
                </c:pt>
                <c:pt idx="1770">
                  <c:v>4.2249999999999988</c:v>
                </c:pt>
                <c:pt idx="1771">
                  <c:v>1.825</c:v>
                </c:pt>
                <c:pt idx="1772">
                  <c:v>1.6250000000000007</c:v>
                </c:pt>
                <c:pt idx="1773">
                  <c:v>3.9250000000000016</c:v>
                </c:pt>
                <c:pt idx="1774">
                  <c:v>2.0249999999999995</c:v>
                </c:pt>
                <c:pt idx="1775">
                  <c:v>4.7249999999999988</c:v>
                </c:pt>
                <c:pt idx="1776">
                  <c:v>8.7249999999999979</c:v>
                </c:pt>
                <c:pt idx="1777">
                  <c:v>4.4250000000000016</c:v>
                </c:pt>
                <c:pt idx="1778">
                  <c:v>2.5249999999999995</c:v>
                </c:pt>
                <c:pt idx="1779">
                  <c:v>3.3250000000000002</c:v>
                </c:pt>
                <c:pt idx="1780">
                  <c:v>5.7249999999999988</c:v>
                </c:pt>
                <c:pt idx="1781">
                  <c:v>4.9250000000000016</c:v>
                </c:pt>
                <c:pt idx="1782">
                  <c:v>6.9250000000000016</c:v>
                </c:pt>
                <c:pt idx="1783">
                  <c:v>9.8249999999999993</c:v>
                </c:pt>
                <c:pt idx="1784">
                  <c:v>7.0249999999999995</c:v>
                </c:pt>
                <c:pt idx="1785">
                  <c:v>4.6250000000000009</c:v>
                </c:pt>
                <c:pt idx="1786">
                  <c:v>4.4250000000000016</c:v>
                </c:pt>
                <c:pt idx="1787">
                  <c:v>5.0249999999999995</c:v>
                </c:pt>
                <c:pt idx="1788">
                  <c:v>8.2249999999999979</c:v>
                </c:pt>
                <c:pt idx="1789">
                  <c:v>10.524999999999999</c:v>
                </c:pt>
                <c:pt idx="1790">
                  <c:v>5.2249999999999988</c:v>
                </c:pt>
                <c:pt idx="1791">
                  <c:v>8.8249999999999993</c:v>
                </c:pt>
                <c:pt idx="1792">
                  <c:v>4.6250000000000009</c:v>
                </c:pt>
                <c:pt idx="1793">
                  <c:v>3.7249999999999988</c:v>
                </c:pt>
                <c:pt idx="1794">
                  <c:v>2.5249999999999995</c:v>
                </c:pt>
                <c:pt idx="1795">
                  <c:v>4.3250000000000002</c:v>
                </c:pt>
                <c:pt idx="1796">
                  <c:v>8.0249999999999986</c:v>
                </c:pt>
                <c:pt idx="1797">
                  <c:v>7.0249999999999995</c:v>
                </c:pt>
                <c:pt idx="1798">
                  <c:v>5.0249999999999995</c:v>
                </c:pt>
                <c:pt idx="1799">
                  <c:v>3.7249999999999988</c:v>
                </c:pt>
                <c:pt idx="1800">
                  <c:v>5.1250000000000009</c:v>
                </c:pt>
                <c:pt idx="1801">
                  <c:v>7.0249999999999995</c:v>
                </c:pt>
                <c:pt idx="1802">
                  <c:v>4.5249999999999995</c:v>
                </c:pt>
                <c:pt idx="1803">
                  <c:v>5.5249999999999995</c:v>
                </c:pt>
                <c:pt idx="1804">
                  <c:v>6.1250000000000009</c:v>
                </c:pt>
                <c:pt idx="1805">
                  <c:v>5.4250000000000016</c:v>
                </c:pt>
                <c:pt idx="1806">
                  <c:v>9.3249999999999993</c:v>
                </c:pt>
                <c:pt idx="1807">
                  <c:v>11.925000000000001</c:v>
                </c:pt>
                <c:pt idx="1808">
                  <c:v>7.6250000000000009</c:v>
                </c:pt>
                <c:pt idx="1809">
                  <c:v>4.3250000000000002</c:v>
                </c:pt>
                <c:pt idx="1810">
                  <c:v>3.7249999999999988</c:v>
                </c:pt>
                <c:pt idx="1811">
                  <c:v>5.9250000000000016</c:v>
                </c:pt>
                <c:pt idx="1812">
                  <c:v>8.0249999999999986</c:v>
                </c:pt>
                <c:pt idx="1813">
                  <c:v>9.8249999999999993</c:v>
                </c:pt>
                <c:pt idx="1814">
                  <c:v>9.9250000000000007</c:v>
                </c:pt>
                <c:pt idx="1815">
                  <c:v>9.625</c:v>
                </c:pt>
                <c:pt idx="1816">
                  <c:v>2.9250000000000016</c:v>
                </c:pt>
                <c:pt idx="1817">
                  <c:v>-0.67500000000000004</c:v>
                </c:pt>
                <c:pt idx="1818">
                  <c:v>-0.4750000000000007</c:v>
                </c:pt>
                <c:pt idx="1819">
                  <c:v>0.62500000000000067</c:v>
                </c:pt>
                <c:pt idx="1820">
                  <c:v>1.2249999999999985</c:v>
                </c:pt>
                <c:pt idx="1821">
                  <c:v>3.3250000000000002</c:v>
                </c:pt>
                <c:pt idx="1822">
                  <c:v>9.7249999999999979</c:v>
                </c:pt>
                <c:pt idx="1823">
                  <c:v>9.125</c:v>
                </c:pt>
                <c:pt idx="1824">
                  <c:v>5.9250000000000016</c:v>
                </c:pt>
                <c:pt idx="1825">
                  <c:v>1.0249999999999992</c:v>
                </c:pt>
                <c:pt idx="1826">
                  <c:v>1.0249999999999992</c:v>
                </c:pt>
                <c:pt idx="1827">
                  <c:v>1.1250000000000007</c:v>
                </c:pt>
                <c:pt idx="1828">
                  <c:v>4.8250000000000002</c:v>
                </c:pt>
                <c:pt idx="1829">
                  <c:v>5.2249999999999988</c:v>
                </c:pt>
                <c:pt idx="1830">
                  <c:v>8.3249999999999993</c:v>
                </c:pt>
                <c:pt idx="1831">
                  <c:v>9.125</c:v>
                </c:pt>
                <c:pt idx="1832">
                  <c:v>12.425000000000001</c:v>
                </c:pt>
                <c:pt idx="1833">
                  <c:v>13.125</c:v>
                </c:pt>
                <c:pt idx="1834">
                  <c:v>13.224999999999998</c:v>
                </c:pt>
                <c:pt idx="1835">
                  <c:v>13.425000000000001</c:v>
                </c:pt>
                <c:pt idx="1836">
                  <c:v>11.824999999999999</c:v>
                </c:pt>
                <c:pt idx="1837">
                  <c:v>10.524999999999999</c:v>
                </c:pt>
                <c:pt idx="1838">
                  <c:v>13.224999999999998</c:v>
                </c:pt>
                <c:pt idx="1839">
                  <c:v>10.024999999999999</c:v>
                </c:pt>
                <c:pt idx="1840">
                  <c:v>4.5249999999999995</c:v>
                </c:pt>
                <c:pt idx="1841">
                  <c:v>7.4250000000000016</c:v>
                </c:pt>
                <c:pt idx="1842">
                  <c:v>12.524999999999999</c:v>
                </c:pt>
                <c:pt idx="1843">
                  <c:v>13.724999999999998</c:v>
                </c:pt>
                <c:pt idx="1844">
                  <c:v>13.524999999999999</c:v>
                </c:pt>
                <c:pt idx="1845">
                  <c:v>11.425000000000001</c:v>
                </c:pt>
                <c:pt idx="1846">
                  <c:v>8.9250000000000007</c:v>
                </c:pt>
                <c:pt idx="1847">
                  <c:v>10.524999999999999</c:v>
                </c:pt>
                <c:pt idx="1848">
                  <c:v>11.024999999999999</c:v>
                </c:pt>
                <c:pt idx="1849">
                  <c:v>12.425000000000001</c:v>
                </c:pt>
                <c:pt idx="1850">
                  <c:v>14.625</c:v>
                </c:pt>
                <c:pt idx="1851">
                  <c:v>10.324999999999999</c:v>
                </c:pt>
                <c:pt idx="1852">
                  <c:v>9.7249999999999979</c:v>
                </c:pt>
                <c:pt idx="1853">
                  <c:v>13.824999999999999</c:v>
                </c:pt>
                <c:pt idx="1854">
                  <c:v>16.724999999999998</c:v>
                </c:pt>
                <c:pt idx="1855">
                  <c:v>14.725</c:v>
                </c:pt>
                <c:pt idx="1856">
                  <c:v>14.224999999999998</c:v>
                </c:pt>
                <c:pt idx="1857">
                  <c:v>13.024999999999999</c:v>
                </c:pt>
                <c:pt idx="1858">
                  <c:v>10.524999999999999</c:v>
                </c:pt>
                <c:pt idx="1859">
                  <c:v>10.524999999999999</c:v>
                </c:pt>
                <c:pt idx="1860">
                  <c:v>12.125</c:v>
                </c:pt>
                <c:pt idx="1861">
                  <c:v>8.3249999999999993</c:v>
                </c:pt>
                <c:pt idx="1862">
                  <c:v>8.9250000000000007</c:v>
                </c:pt>
                <c:pt idx="1863">
                  <c:v>11.824999999999999</c:v>
                </c:pt>
                <c:pt idx="1864">
                  <c:v>14.625</c:v>
                </c:pt>
                <c:pt idx="1865">
                  <c:v>17.224999999999998</c:v>
                </c:pt>
                <c:pt idx="1866">
                  <c:v>16.824999999999999</c:v>
                </c:pt>
                <c:pt idx="1867">
                  <c:v>10.425000000000001</c:v>
                </c:pt>
                <c:pt idx="1868">
                  <c:v>6.5249999999999995</c:v>
                </c:pt>
                <c:pt idx="1869">
                  <c:v>8.625</c:v>
                </c:pt>
                <c:pt idx="1870">
                  <c:v>10.724999999999998</c:v>
                </c:pt>
                <c:pt idx="1871">
                  <c:v>10.625</c:v>
                </c:pt>
                <c:pt idx="1872">
                  <c:v>11.524999999999999</c:v>
                </c:pt>
                <c:pt idx="1873">
                  <c:v>13.925000000000001</c:v>
                </c:pt>
                <c:pt idx="1874">
                  <c:v>15.324999999999999</c:v>
                </c:pt>
                <c:pt idx="1875">
                  <c:v>17.724999999999998</c:v>
                </c:pt>
                <c:pt idx="1876">
                  <c:v>14.725</c:v>
                </c:pt>
                <c:pt idx="1877">
                  <c:v>14.725</c:v>
                </c:pt>
                <c:pt idx="1878">
                  <c:v>14.524999999999999</c:v>
                </c:pt>
                <c:pt idx="1879">
                  <c:v>14.224999999999998</c:v>
                </c:pt>
                <c:pt idx="1880">
                  <c:v>12.125</c:v>
                </c:pt>
                <c:pt idx="1881">
                  <c:v>11.625</c:v>
                </c:pt>
                <c:pt idx="1882">
                  <c:v>13.024999999999999</c:v>
                </c:pt>
                <c:pt idx="1883">
                  <c:v>14.125</c:v>
                </c:pt>
                <c:pt idx="1884">
                  <c:v>12.724999999999998</c:v>
                </c:pt>
                <c:pt idx="1885">
                  <c:v>13.824999999999999</c:v>
                </c:pt>
                <c:pt idx="1886">
                  <c:v>13.425000000000001</c:v>
                </c:pt>
                <c:pt idx="1887">
                  <c:v>12.425000000000001</c:v>
                </c:pt>
                <c:pt idx="1888">
                  <c:v>16.324999999999999</c:v>
                </c:pt>
                <c:pt idx="1889">
                  <c:v>15.524999999999999</c:v>
                </c:pt>
                <c:pt idx="1890">
                  <c:v>17.524999999999999</c:v>
                </c:pt>
                <c:pt idx="1891">
                  <c:v>16.225000000000001</c:v>
                </c:pt>
                <c:pt idx="1892">
                  <c:v>14.824999999999999</c:v>
                </c:pt>
                <c:pt idx="1893">
                  <c:v>14.324999999999999</c:v>
                </c:pt>
                <c:pt idx="1894">
                  <c:v>14.924999999999999</c:v>
                </c:pt>
                <c:pt idx="1895">
                  <c:v>14.324999999999999</c:v>
                </c:pt>
                <c:pt idx="1896">
                  <c:v>15.424999999999999</c:v>
                </c:pt>
                <c:pt idx="1897">
                  <c:v>14.824999999999999</c:v>
                </c:pt>
                <c:pt idx="1898">
                  <c:v>17.224999999999998</c:v>
                </c:pt>
                <c:pt idx="1899">
                  <c:v>19.724999999999998</c:v>
                </c:pt>
                <c:pt idx="1900">
                  <c:v>21.925000000000001</c:v>
                </c:pt>
                <c:pt idx="1901">
                  <c:v>18.824999999999999</c:v>
                </c:pt>
                <c:pt idx="1902">
                  <c:v>19.724999999999998</c:v>
                </c:pt>
                <c:pt idx="1903">
                  <c:v>19.724999999999998</c:v>
                </c:pt>
                <c:pt idx="1904">
                  <c:v>20.324999999999999</c:v>
                </c:pt>
                <c:pt idx="1905">
                  <c:v>18.625</c:v>
                </c:pt>
                <c:pt idx="1906">
                  <c:v>16.125</c:v>
                </c:pt>
                <c:pt idx="1907">
                  <c:v>15.725</c:v>
                </c:pt>
                <c:pt idx="1908">
                  <c:v>17.425000000000001</c:v>
                </c:pt>
                <c:pt idx="1909">
                  <c:v>20.925000000000001</c:v>
                </c:pt>
                <c:pt idx="1910">
                  <c:v>19.425000000000001</c:v>
                </c:pt>
                <c:pt idx="1911">
                  <c:v>15.625</c:v>
                </c:pt>
                <c:pt idx="1912">
                  <c:v>18.925000000000001</c:v>
                </c:pt>
                <c:pt idx="1913">
                  <c:v>18.925000000000001</c:v>
                </c:pt>
                <c:pt idx="1914">
                  <c:v>22.224999999999998</c:v>
                </c:pt>
                <c:pt idx="1915">
                  <c:v>23.724999999999998</c:v>
                </c:pt>
                <c:pt idx="1916">
                  <c:v>18.925000000000001</c:v>
                </c:pt>
                <c:pt idx="1917">
                  <c:v>19.524999999999999</c:v>
                </c:pt>
                <c:pt idx="1918">
                  <c:v>22.824999999999999</c:v>
                </c:pt>
                <c:pt idx="1919">
                  <c:v>21.125</c:v>
                </c:pt>
                <c:pt idx="1920">
                  <c:v>19.524999999999999</c:v>
                </c:pt>
                <c:pt idx="1921">
                  <c:v>20.024999999999999</c:v>
                </c:pt>
                <c:pt idx="1922">
                  <c:v>22.724999999999998</c:v>
                </c:pt>
                <c:pt idx="1923">
                  <c:v>20.324999999999999</c:v>
                </c:pt>
                <c:pt idx="1924">
                  <c:v>15.625</c:v>
                </c:pt>
                <c:pt idx="1925">
                  <c:v>15.125</c:v>
                </c:pt>
                <c:pt idx="1926">
                  <c:v>18.524999999999999</c:v>
                </c:pt>
                <c:pt idx="1927">
                  <c:v>24.324999999999999</c:v>
                </c:pt>
                <c:pt idx="1928">
                  <c:v>15.824999999999999</c:v>
                </c:pt>
                <c:pt idx="1929">
                  <c:v>15.725</c:v>
                </c:pt>
                <c:pt idx="1930">
                  <c:v>16.625</c:v>
                </c:pt>
                <c:pt idx="1931">
                  <c:v>18.524999999999999</c:v>
                </c:pt>
                <c:pt idx="1932">
                  <c:v>18.524999999999999</c:v>
                </c:pt>
                <c:pt idx="1933">
                  <c:v>15.524999999999999</c:v>
                </c:pt>
                <c:pt idx="1934">
                  <c:v>16.024999999999999</c:v>
                </c:pt>
                <c:pt idx="1935">
                  <c:v>17.824999999999999</c:v>
                </c:pt>
                <c:pt idx="1936">
                  <c:v>21.024999999999999</c:v>
                </c:pt>
                <c:pt idx="1937">
                  <c:v>22.324999999999999</c:v>
                </c:pt>
                <c:pt idx="1938">
                  <c:v>20.224999999999998</c:v>
                </c:pt>
                <c:pt idx="1939">
                  <c:v>18.925000000000001</c:v>
                </c:pt>
                <c:pt idx="1940">
                  <c:v>18.925000000000001</c:v>
                </c:pt>
                <c:pt idx="1941">
                  <c:v>20.625</c:v>
                </c:pt>
                <c:pt idx="1942">
                  <c:v>22.324999999999999</c:v>
                </c:pt>
                <c:pt idx="1943">
                  <c:v>20.224999999999998</c:v>
                </c:pt>
                <c:pt idx="1944">
                  <c:v>21.625</c:v>
                </c:pt>
                <c:pt idx="1945">
                  <c:v>24.925000000000001</c:v>
                </c:pt>
                <c:pt idx="1946">
                  <c:v>22.724999999999998</c:v>
                </c:pt>
                <c:pt idx="1947">
                  <c:v>21.224999999999998</c:v>
                </c:pt>
                <c:pt idx="1948">
                  <c:v>22.324999999999999</c:v>
                </c:pt>
                <c:pt idx="1949">
                  <c:v>22.925000000000001</c:v>
                </c:pt>
                <c:pt idx="1950">
                  <c:v>19.824999999999999</c:v>
                </c:pt>
                <c:pt idx="1951">
                  <c:v>16.925000000000001</c:v>
                </c:pt>
                <c:pt idx="1952">
                  <c:v>15.424999999999999</c:v>
                </c:pt>
                <c:pt idx="1953">
                  <c:v>18.024999999999999</c:v>
                </c:pt>
                <c:pt idx="1954">
                  <c:v>20.625</c:v>
                </c:pt>
                <c:pt idx="1955">
                  <c:v>23.524999999999999</c:v>
                </c:pt>
                <c:pt idx="1956">
                  <c:v>24.724999999999998</c:v>
                </c:pt>
                <c:pt idx="1957">
                  <c:v>25.125</c:v>
                </c:pt>
                <c:pt idx="1958">
                  <c:v>23.024999999999999</c:v>
                </c:pt>
                <c:pt idx="1959">
                  <c:v>23.224999999999998</c:v>
                </c:pt>
                <c:pt idx="1960">
                  <c:v>24.125</c:v>
                </c:pt>
                <c:pt idx="1961">
                  <c:v>24.625</c:v>
                </c:pt>
                <c:pt idx="1962">
                  <c:v>22.224999999999998</c:v>
                </c:pt>
                <c:pt idx="1963">
                  <c:v>21.024999999999999</c:v>
                </c:pt>
                <c:pt idx="1964">
                  <c:v>22.224999999999998</c:v>
                </c:pt>
                <c:pt idx="1965">
                  <c:v>21.625</c:v>
                </c:pt>
                <c:pt idx="1966">
                  <c:v>19.824999999999999</c:v>
                </c:pt>
                <c:pt idx="1967">
                  <c:v>20.224999999999998</c:v>
                </c:pt>
                <c:pt idx="1968">
                  <c:v>22.224999999999998</c:v>
                </c:pt>
                <c:pt idx="1969">
                  <c:v>24.925000000000001</c:v>
                </c:pt>
                <c:pt idx="1970">
                  <c:v>22.324999999999999</c:v>
                </c:pt>
                <c:pt idx="1971">
                  <c:v>19.724999999999998</c:v>
                </c:pt>
                <c:pt idx="1972">
                  <c:v>18.324999999999999</c:v>
                </c:pt>
                <c:pt idx="1973">
                  <c:v>18.425000000000001</c:v>
                </c:pt>
                <c:pt idx="1974">
                  <c:v>21.925000000000001</c:v>
                </c:pt>
                <c:pt idx="1975">
                  <c:v>18.324999999999999</c:v>
                </c:pt>
                <c:pt idx="1976">
                  <c:v>18.024999999999999</c:v>
                </c:pt>
                <c:pt idx="1977">
                  <c:v>17.625</c:v>
                </c:pt>
                <c:pt idx="1978">
                  <c:v>16.824999999999999</c:v>
                </c:pt>
                <c:pt idx="1979">
                  <c:v>16.024999999999999</c:v>
                </c:pt>
                <c:pt idx="1980">
                  <c:v>14.125</c:v>
                </c:pt>
                <c:pt idx="1981">
                  <c:v>14.324999999999999</c:v>
                </c:pt>
                <c:pt idx="1982">
                  <c:v>16.524999999999999</c:v>
                </c:pt>
                <c:pt idx="1983">
                  <c:v>20.425000000000001</c:v>
                </c:pt>
                <c:pt idx="1984">
                  <c:v>20.224999999999998</c:v>
                </c:pt>
                <c:pt idx="1985">
                  <c:v>16.024999999999999</c:v>
                </c:pt>
                <c:pt idx="1986">
                  <c:v>15.625</c:v>
                </c:pt>
                <c:pt idx="1987">
                  <c:v>16.425000000000001</c:v>
                </c:pt>
                <c:pt idx="1988">
                  <c:v>19.125</c:v>
                </c:pt>
                <c:pt idx="1989">
                  <c:v>16.824999999999999</c:v>
                </c:pt>
                <c:pt idx="1990">
                  <c:v>16.425000000000001</c:v>
                </c:pt>
                <c:pt idx="1991">
                  <c:v>18.724999999999998</c:v>
                </c:pt>
                <c:pt idx="1992">
                  <c:v>20.125</c:v>
                </c:pt>
                <c:pt idx="1993">
                  <c:v>21.224999999999998</c:v>
                </c:pt>
                <c:pt idx="1994">
                  <c:v>22.425000000000001</c:v>
                </c:pt>
                <c:pt idx="1995">
                  <c:v>21.824999999999999</c:v>
                </c:pt>
                <c:pt idx="1996">
                  <c:v>17.324999999999999</c:v>
                </c:pt>
                <c:pt idx="1997">
                  <c:v>12.824999999999999</c:v>
                </c:pt>
                <c:pt idx="1998">
                  <c:v>13.625</c:v>
                </c:pt>
                <c:pt idx="1999">
                  <c:v>15.824999999999999</c:v>
                </c:pt>
                <c:pt idx="2000">
                  <c:v>16.724999999999998</c:v>
                </c:pt>
                <c:pt idx="2001">
                  <c:v>18.125</c:v>
                </c:pt>
                <c:pt idx="2002">
                  <c:v>18.324999999999999</c:v>
                </c:pt>
                <c:pt idx="2003">
                  <c:v>18.125</c:v>
                </c:pt>
                <c:pt idx="2004">
                  <c:v>13.524999999999999</c:v>
                </c:pt>
                <c:pt idx="2005">
                  <c:v>7.6250000000000009</c:v>
                </c:pt>
                <c:pt idx="2006">
                  <c:v>9.4250000000000007</c:v>
                </c:pt>
                <c:pt idx="2007">
                  <c:v>7.6250000000000009</c:v>
                </c:pt>
                <c:pt idx="2008">
                  <c:v>10.925000000000001</c:v>
                </c:pt>
                <c:pt idx="2009">
                  <c:v>11.824999999999999</c:v>
                </c:pt>
                <c:pt idx="2010">
                  <c:v>12.425000000000001</c:v>
                </c:pt>
                <c:pt idx="2011">
                  <c:v>13.425000000000001</c:v>
                </c:pt>
                <c:pt idx="2012">
                  <c:v>17.324999999999999</c:v>
                </c:pt>
                <c:pt idx="2013">
                  <c:v>14.424999999999999</c:v>
                </c:pt>
                <c:pt idx="2014">
                  <c:v>11.724999999999998</c:v>
                </c:pt>
                <c:pt idx="2015">
                  <c:v>12.625</c:v>
                </c:pt>
                <c:pt idx="2016">
                  <c:v>12.425000000000001</c:v>
                </c:pt>
                <c:pt idx="2017">
                  <c:v>12.824999999999999</c:v>
                </c:pt>
                <c:pt idx="2018">
                  <c:v>15.524999999999999</c:v>
                </c:pt>
                <c:pt idx="2019">
                  <c:v>11.625</c:v>
                </c:pt>
                <c:pt idx="2020">
                  <c:v>6.5249999999999995</c:v>
                </c:pt>
                <c:pt idx="2021">
                  <c:v>8.125</c:v>
                </c:pt>
                <c:pt idx="2022">
                  <c:v>6.8250000000000002</c:v>
                </c:pt>
                <c:pt idx="2023">
                  <c:v>7.2249999999999988</c:v>
                </c:pt>
                <c:pt idx="2024">
                  <c:v>9.5249999999999986</c:v>
                </c:pt>
                <c:pt idx="2025">
                  <c:v>8.625</c:v>
                </c:pt>
                <c:pt idx="2026">
                  <c:v>7.6250000000000009</c:v>
                </c:pt>
                <c:pt idx="2027">
                  <c:v>8.2249999999999979</c:v>
                </c:pt>
                <c:pt idx="2028">
                  <c:v>8.7249999999999979</c:v>
                </c:pt>
                <c:pt idx="2029">
                  <c:v>7.4250000000000016</c:v>
                </c:pt>
                <c:pt idx="2030">
                  <c:v>9.2249999999999979</c:v>
                </c:pt>
                <c:pt idx="2031">
                  <c:v>11.724999999999998</c:v>
                </c:pt>
                <c:pt idx="2032">
                  <c:v>12.824999999999999</c:v>
                </c:pt>
                <c:pt idx="2033">
                  <c:v>13.524999999999999</c:v>
                </c:pt>
                <c:pt idx="2034">
                  <c:v>9.125</c:v>
                </c:pt>
                <c:pt idx="2035">
                  <c:v>11.224999999999998</c:v>
                </c:pt>
                <c:pt idx="2036">
                  <c:v>8.3249999999999993</c:v>
                </c:pt>
                <c:pt idx="2037">
                  <c:v>7.1250000000000009</c:v>
                </c:pt>
                <c:pt idx="2038">
                  <c:v>8.7249999999999979</c:v>
                </c:pt>
                <c:pt idx="2039">
                  <c:v>10.625</c:v>
                </c:pt>
                <c:pt idx="2040">
                  <c:v>12.925000000000001</c:v>
                </c:pt>
                <c:pt idx="2041">
                  <c:v>10.125</c:v>
                </c:pt>
                <c:pt idx="2042">
                  <c:v>15.524999999999999</c:v>
                </c:pt>
                <c:pt idx="2043">
                  <c:v>13.724999999999998</c:v>
                </c:pt>
                <c:pt idx="2044">
                  <c:v>9.4250000000000007</c:v>
                </c:pt>
                <c:pt idx="2045">
                  <c:v>5.7249999999999988</c:v>
                </c:pt>
                <c:pt idx="2046">
                  <c:v>3.4250000000000016</c:v>
                </c:pt>
                <c:pt idx="2047">
                  <c:v>2.2249999999999988</c:v>
                </c:pt>
                <c:pt idx="2048">
                  <c:v>2.8250000000000002</c:v>
                </c:pt>
                <c:pt idx="2049">
                  <c:v>3.5249999999999995</c:v>
                </c:pt>
                <c:pt idx="2050">
                  <c:v>4.7249999999999988</c:v>
                </c:pt>
                <c:pt idx="2051">
                  <c:v>5.2249999999999988</c:v>
                </c:pt>
                <c:pt idx="2052">
                  <c:v>5.7249999999999988</c:v>
                </c:pt>
                <c:pt idx="2053">
                  <c:v>7.4250000000000016</c:v>
                </c:pt>
                <c:pt idx="2054">
                  <c:v>8.9250000000000007</c:v>
                </c:pt>
                <c:pt idx="2055">
                  <c:v>5.7249999999999988</c:v>
                </c:pt>
                <c:pt idx="2056">
                  <c:v>8.125</c:v>
                </c:pt>
                <c:pt idx="2057">
                  <c:v>9.9250000000000007</c:v>
                </c:pt>
                <c:pt idx="2058">
                  <c:v>9.2249999999999979</c:v>
                </c:pt>
                <c:pt idx="2059">
                  <c:v>7.2249999999999988</c:v>
                </c:pt>
                <c:pt idx="2060">
                  <c:v>3.8250000000000002</c:v>
                </c:pt>
                <c:pt idx="2061">
                  <c:v>0.72499999999999853</c:v>
                </c:pt>
                <c:pt idx="2062">
                  <c:v>3.3250000000000002</c:v>
                </c:pt>
                <c:pt idx="2063">
                  <c:v>5.1250000000000009</c:v>
                </c:pt>
                <c:pt idx="2064">
                  <c:v>-0.37499999999999928</c:v>
                </c:pt>
                <c:pt idx="2065">
                  <c:v>0.22499999999999859</c:v>
                </c:pt>
                <c:pt idx="2066">
                  <c:v>-7.4999999999998568E-2</c:v>
                </c:pt>
                <c:pt idx="2067">
                  <c:v>0.22499999999999859</c:v>
                </c:pt>
                <c:pt idx="2068">
                  <c:v>0.82499999999999996</c:v>
                </c:pt>
                <c:pt idx="2069">
                  <c:v>1.9250000000000014</c:v>
                </c:pt>
                <c:pt idx="2070">
                  <c:v>0.82499999999999996</c:v>
                </c:pt>
                <c:pt idx="2071">
                  <c:v>-0.97500000000000075</c:v>
                </c:pt>
                <c:pt idx="2072">
                  <c:v>-1.4750000000000008</c:v>
                </c:pt>
                <c:pt idx="2073">
                  <c:v>-1.4750000000000008</c:v>
                </c:pt>
                <c:pt idx="2074">
                  <c:v>1.4250000000000014</c:v>
                </c:pt>
                <c:pt idx="2075">
                  <c:v>5.1250000000000009</c:v>
                </c:pt>
                <c:pt idx="2076">
                  <c:v>9.2249999999999979</c:v>
                </c:pt>
                <c:pt idx="2077">
                  <c:v>7.3250000000000002</c:v>
                </c:pt>
                <c:pt idx="2078">
                  <c:v>4.4250000000000016</c:v>
                </c:pt>
                <c:pt idx="2079">
                  <c:v>5.1250000000000009</c:v>
                </c:pt>
                <c:pt idx="2080">
                  <c:v>3.8250000000000002</c:v>
                </c:pt>
                <c:pt idx="2081">
                  <c:v>2.4250000000000016</c:v>
                </c:pt>
                <c:pt idx="2082">
                  <c:v>2.6250000000000009</c:v>
                </c:pt>
                <c:pt idx="2083">
                  <c:v>4.2249999999999988</c:v>
                </c:pt>
                <c:pt idx="2084">
                  <c:v>4.8250000000000002</c:v>
                </c:pt>
                <c:pt idx="2085">
                  <c:v>3.6250000000000009</c:v>
                </c:pt>
                <c:pt idx="2086">
                  <c:v>3.2249999999999988</c:v>
                </c:pt>
                <c:pt idx="2087">
                  <c:v>2.4250000000000016</c:v>
                </c:pt>
                <c:pt idx="2088">
                  <c:v>2.2249999999999988</c:v>
                </c:pt>
                <c:pt idx="2089">
                  <c:v>1.825</c:v>
                </c:pt>
                <c:pt idx="2090">
                  <c:v>2.0249999999999995</c:v>
                </c:pt>
                <c:pt idx="2091">
                  <c:v>2.8250000000000002</c:v>
                </c:pt>
                <c:pt idx="2092">
                  <c:v>7.9250000000000016</c:v>
                </c:pt>
                <c:pt idx="2093">
                  <c:v>10.724999999999998</c:v>
                </c:pt>
                <c:pt idx="2094">
                  <c:v>8.2249999999999979</c:v>
                </c:pt>
                <c:pt idx="2095">
                  <c:v>2.4250000000000016</c:v>
                </c:pt>
                <c:pt idx="2096">
                  <c:v>0.72499999999999853</c:v>
                </c:pt>
                <c:pt idx="2097">
                  <c:v>-0.87499999999999933</c:v>
                </c:pt>
                <c:pt idx="2098">
                  <c:v>1.5249999999999992</c:v>
                </c:pt>
                <c:pt idx="2099">
                  <c:v>3.2249999999999988</c:v>
                </c:pt>
                <c:pt idx="2100">
                  <c:v>1.2249999999999985</c:v>
                </c:pt>
                <c:pt idx="2101">
                  <c:v>0.72499999999999853</c:v>
                </c:pt>
                <c:pt idx="2102">
                  <c:v>-1.0749999999999986</c:v>
                </c:pt>
                <c:pt idx="2103">
                  <c:v>-1.3749999999999993</c:v>
                </c:pt>
                <c:pt idx="2104">
                  <c:v>2.0249999999999995</c:v>
                </c:pt>
                <c:pt idx="2105">
                  <c:v>2.8250000000000002</c:v>
                </c:pt>
                <c:pt idx="2106">
                  <c:v>1.5249999999999992</c:v>
                </c:pt>
                <c:pt idx="2107">
                  <c:v>0.52499999999999925</c:v>
                </c:pt>
                <c:pt idx="2108">
                  <c:v>0.32500000000000001</c:v>
                </c:pt>
                <c:pt idx="2109">
                  <c:v>0.22499999999999859</c:v>
                </c:pt>
                <c:pt idx="2110">
                  <c:v>-7.4999999999998568E-2</c:v>
                </c:pt>
                <c:pt idx="2111">
                  <c:v>-0.37499999999999928</c:v>
                </c:pt>
                <c:pt idx="2112">
                  <c:v>-2.5749999999999984</c:v>
                </c:pt>
                <c:pt idx="2113">
                  <c:v>-0.27500000000000141</c:v>
                </c:pt>
                <c:pt idx="2114">
                  <c:v>1.0249999999999992</c:v>
                </c:pt>
                <c:pt idx="2115">
                  <c:v>-7.4999999999998568E-2</c:v>
                </c:pt>
                <c:pt idx="2116">
                  <c:v>-0.77500000000000147</c:v>
                </c:pt>
                <c:pt idx="2117">
                  <c:v>-4.0749999999999984</c:v>
                </c:pt>
                <c:pt idx="2118">
                  <c:v>-4.1749999999999998</c:v>
                </c:pt>
                <c:pt idx="2119">
                  <c:v>-1.675</c:v>
                </c:pt>
                <c:pt idx="2120">
                  <c:v>2.3250000000000002</c:v>
                </c:pt>
                <c:pt idx="2121">
                  <c:v>4.7249999999999988</c:v>
                </c:pt>
                <c:pt idx="2122">
                  <c:v>2.5249999999999995</c:v>
                </c:pt>
                <c:pt idx="2123">
                  <c:v>6.4250000000000016</c:v>
                </c:pt>
                <c:pt idx="2124">
                  <c:v>2.9250000000000016</c:v>
                </c:pt>
                <c:pt idx="2125">
                  <c:v>1.0249999999999992</c:v>
                </c:pt>
                <c:pt idx="2126">
                  <c:v>0.92500000000000138</c:v>
                </c:pt>
                <c:pt idx="2127">
                  <c:v>-0.57499999999999862</c:v>
                </c:pt>
                <c:pt idx="2128">
                  <c:v>2.4999999999999301E-2</c:v>
                </c:pt>
                <c:pt idx="2129">
                  <c:v>1.5249999999999992</c:v>
                </c:pt>
                <c:pt idx="2130">
                  <c:v>0.92500000000000138</c:v>
                </c:pt>
                <c:pt idx="2131">
                  <c:v>1.325</c:v>
                </c:pt>
                <c:pt idx="2132">
                  <c:v>-3.1749999999999998</c:v>
                </c:pt>
                <c:pt idx="2133">
                  <c:v>-2.1749999999999998</c:v>
                </c:pt>
                <c:pt idx="2134">
                  <c:v>4.1250000000000009</c:v>
                </c:pt>
                <c:pt idx="2135">
                  <c:v>8.5249999999999986</c:v>
                </c:pt>
                <c:pt idx="2136">
                  <c:v>7.3250000000000002</c:v>
                </c:pt>
                <c:pt idx="2137">
                  <c:v>2.1250000000000009</c:v>
                </c:pt>
                <c:pt idx="2138">
                  <c:v>0.42500000000000143</c:v>
                </c:pt>
                <c:pt idx="2139">
                  <c:v>-4.1749999999999998</c:v>
                </c:pt>
                <c:pt idx="2140">
                  <c:v>-6.6749999999999998</c:v>
                </c:pt>
                <c:pt idx="2141">
                  <c:v>-7.6749999999999998</c:v>
                </c:pt>
                <c:pt idx="2142">
                  <c:v>-9.3750000000000036</c:v>
                </c:pt>
                <c:pt idx="2143">
                  <c:v>-7.0749999999999984</c:v>
                </c:pt>
                <c:pt idx="2144">
                  <c:v>-8.7750000000000021</c:v>
                </c:pt>
                <c:pt idx="2145">
                  <c:v>-6.974999999999997</c:v>
                </c:pt>
                <c:pt idx="2146">
                  <c:v>-8.5749999999999993</c:v>
                </c:pt>
                <c:pt idx="2147">
                  <c:v>-11.175000000000001</c:v>
                </c:pt>
                <c:pt idx="2148">
                  <c:v>-2.1749999999999998</c:v>
                </c:pt>
                <c:pt idx="2149">
                  <c:v>3.8250000000000002</c:v>
                </c:pt>
                <c:pt idx="2150">
                  <c:v>5.3250000000000002</c:v>
                </c:pt>
                <c:pt idx="2151">
                  <c:v>5.2249999999999988</c:v>
                </c:pt>
                <c:pt idx="2152">
                  <c:v>2.7249999999999988</c:v>
                </c:pt>
                <c:pt idx="2153">
                  <c:v>3.0249999999999995</c:v>
                </c:pt>
                <c:pt idx="2154">
                  <c:v>4.0249999999999995</c:v>
                </c:pt>
                <c:pt idx="2155">
                  <c:v>1.1250000000000007</c:v>
                </c:pt>
                <c:pt idx="2156">
                  <c:v>2.3250000000000002</c:v>
                </c:pt>
                <c:pt idx="2157">
                  <c:v>3.1250000000000009</c:v>
                </c:pt>
                <c:pt idx="2158">
                  <c:v>3.4250000000000016</c:v>
                </c:pt>
                <c:pt idx="2159">
                  <c:v>3.9250000000000016</c:v>
                </c:pt>
                <c:pt idx="2160">
                  <c:v>4.7249999999999988</c:v>
                </c:pt>
                <c:pt idx="2161">
                  <c:v>2.3250000000000002</c:v>
                </c:pt>
                <c:pt idx="2162">
                  <c:v>0.72499999999999853</c:v>
                </c:pt>
                <c:pt idx="2163">
                  <c:v>1.2249999999999985</c:v>
                </c:pt>
                <c:pt idx="2164">
                  <c:v>4.7249999999999988</c:v>
                </c:pt>
                <c:pt idx="2165">
                  <c:v>1.325</c:v>
                </c:pt>
                <c:pt idx="2166">
                  <c:v>0.22499999999999859</c:v>
                </c:pt>
                <c:pt idx="2167">
                  <c:v>0.72499999999999853</c:v>
                </c:pt>
                <c:pt idx="2168">
                  <c:v>0.72499999999999853</c:v>
                </c:pt>
                <c:pt idx="2169">
                  <c:v>-0.77500000000000147</c:v>
                </c:pt>
                <c:pt idx="2170">
                  <c:v>1.4250000000000014</c:v>
                </c:pt>
                <c:pt idx="2171">
                  <c:v>6.0249999999999995</c:v>
                </c:pt>
                <c:pt idx="2172">
                  <c:v>6.7249999999999988</c:v>
                </c:pt>
                <c:pt idx="2173">
                  <c:v>7.4250000000000016</c:v>
                </c:pt>
                <c:pt idx="2174">
                  <c:v>5.1250000000000009</c:v>
                </c:pt>
                <c:pt idx="2175">
                  <c:v>3.8250000000000002</c:v>
                </c:pt>
                <c:pt idx="2176">
                  <c:v>3.7249999999999988</c:v>
                </c:pt>
                <c:pt idx="2177">
                  <c:v>1.9250000000000014</c:v>
                </c:pt>
                <c:pt idx="2178">
                  <c:v>2.4250000000000016</c:v>
                </c:pt>
                <c:pt idx="2179">
                  <c:v>1.2249999999999985</c:v>
                </c:pt>
                <c:pt idx="2180">
                  <c:v>-1.8750000000000029</c:v>
                </c:pt>
                <c:pt idx="2181">
                  <c:v>2.3250000000000002</c:v>
                </c:pt>
                <c:pt idx="2182">
                  <c:v>3.9250000000000016</c:v>
                </c:pt>
                <c:pt idx="2183">
                  <c:v>4.2249999999999988</c:v>
                </c:pt>
                <c:pt idx="2184">
                  <c:v>6.7249999999999988</c:v>
                </c:pt>
                <c:pt idx="2185">
                  <c:v>7.8250000000000002</c:v>
                </c:pt>
                <c:pt idx="2186">
                  <c:v>10.724999999999998</c:v>
                </c:pt>
                <c:pt idx="2187">
                  <c:v>8.125</c:v>
                </c:pt>
                <c:pt idx="2188">
                  <c:v>7.3250000000000002</c:v>
                </c:pt>
                <c:pt idx="2189">
                  <c:v>12.125</c:v>
                </c:pt>
                <c:pt idx="2190">
                  <c:v>13.625</c:v>
                </c:pt>
                <c:pt idx="2191">
                  <c:v>14.524999999999999</c:v>
                </c:pt>
                <c:pt idx="2192">
                  <c:v>14.324999999999999</c:v>
                </c:pt>
                <c:pt idx="2193">
                  <c:v>7.5249999999999995</c:v>
                </c:pt>
                <c:pt idx="2194">
                  <c:v>5.4250000000000016</c:v>
                </c:pt>
                <c:pt idx="2195">
                  <c:v>4.8250000000000002</c:v>
                </c:pt>
                <c:pt idx="2196">
                  <c:v>4.9250000000000016</c:v>
                </c:pt>
                <c:pt idx="2197">
                  <c:v>0.52499999999999925</c:v>
                </c:pt>
                <c:pt idx="2198">
                  <c:v>2.2249999999999988</c:v>
                </c:pt>
                <c:pt idx="2199">
                  <c:v>3.5249999999999995</c:v>
                </c:pt>
                <c:pt idx="2200">
                  <c:v>5.9250000000000016</c:v>
                </c:pt>
                <c:pt idx="2201">
                  <c:v>9.9250000000000007</c:v>
                </c:pt>
                <c:pt idx="2202">
                  <c:v>12.024999999999999</c:v>
                </c:pt>
                <c:pt idx="2203">
                  <c:v>4.6250000000000009</c:v>
                </c:pt>
                <c:pt idx="2204">
                  <c:v>4.3250000000000002</c:v>
                </c:pt>
                <c:pt idx="2205">
                  <c:v>4.1250000000000009</c:v>
                </c:pt>
                <c:pt idx="2206">
                  <c:v>2.3250000000000002</c:v>
                </c:pt>
              </c:numCache>
            </c:numRef>
          </c:xVal>
          <c:yVal>
            <c:numRef>
              <c:f>'roční náklady'!$F$17:$F$2223</c:f>
              <c:numCache>
                <c:formatCode>General</c:formatCode>
                <c:ptCount val="2207"/>
                <c:pt idx="0">
                  <c:v>4.172083333333334</c:v>
                </c:pt>
                <c:pt idx="1">
                  <c:v>4.172083333333334</c:v>
                </c:pt>
                <c:pt idx="2">
                  <c:v>3.6970833333333335</c:v>
                </c:pt>
                <c:pt idx="3">
                  <c:v>4.1087500000000006</c:v>
                </c:pt>
                <c:pt idx="4">
                  <c:v>3.9820833333333332</c:v>
                </c:pt>
                <c:pt idx="5">
                  <c:v>4.3304166666666664</c:v>
                </c:pt>
                <c:pt idx="6">
                  <c:v>3.317083333333334</c:v>
                </c:pt>
                <c:pt idx="7">
                  <c:v>2.7154166666666666</c:v>
                </c:pt>
                <c:pt idx="8">
                  <c:v>2.1770833333333335</c:v>
                </c:pt>
                <c:pt idx="9">
                  <c:v>1.7970833333333336</c:v>
                </c:pt>
                <c:pt idx="10">
                  <c:v>0</c:v>
                </c:pt>
                <c:pt idx="11">
                  <c:v>1.1004166666666673</c:v>
                </c:pt>
                <c:pt idx="12">
                  <c:v>1.8287500000000005</c:v>
                </c:pt>
                <c:pt idx="13">
                  <c:v>1.9237499999999996</c:v>
                </c:pt>
                <c:pt idx="14">
                  <c:v>0</c:v>
                </c:pt>
                <c:pt idx="15">
                  <c:v>0</c:v>
                </c:pt>
                <c:pt idx="16">
                  <c:v>2.2087500000000007</c:v>
                </c:pt>
                <c:pt idx="17">
                  <c:v>3.0954166666666674</c:v>
                </c:pt>
                <c:pt idx="18">
                  <c:v>2.4937499999999999</c:v>
                </c:pt>
                <c:pt idx="19">
                  <c:v>1.5120833333333339</c:v>
                </c:pt>
                <c:pt idx="20">
                  <c:v>0</c:v>
                </c:pt>
                <c:pt idx="21">
                  <c:v>1.892083333333334</c:v>
                </c:pt>
                <c:pt idx="22">
                  <c:v>1.4487499999999998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2.8104166666666668</c:v>
                </c:pt>
                <c:pt idx="28">
                  <c:v>2.6204166666666677</c:v>
                </c:pt>
                <c:pt idx="29">
                  <c:v>2.1454166666666676</c:v>
                </c:pt>
                <c:pt idx="30">
                  <c:v>1.955416666666667</c:v>
                </c:pt>
                <c:pt idx="31">
                  <c:v>1.6387500000000004</c:v>
                </c:pt>
                <c:pt idx="32">
                  <c:v>1.3854166666666667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1.1320833333333331</c:v>
                </c:pt>
                <c:pt idx="41">
                  <c:v>0</c:v>
                </c:pt>
                <c:pt idx="42">
                  <c:v>0</c:v>
                </c:pt>
                <c:pt idx="43">
                  <c:v>1.1637500000000003</c:v>
                </c:pt>
                <c:pt idx="44">
                  <c:v>1.4487499999999998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1.4170833333333339</c:v>
                </c:pt>
                <c:pt idx="50">
                  <c:v>1.3220833333333337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1.607083333333333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1.2587500000000005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1.0687500000000001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1.0687500000000001</c:v>
                </c:pt>
                <c:pt idx="159">
                  <c:v>1.1004166666666673</c:v>
                </c:pt>
                <c:pt idx="160">
                  <c:v>0</c:v>
                </c:pt>
                <c:pt idx="161">
                  <c:v>0</c:v>
                </c:pt>
                <c:pt idx="162">
                  <c:v>1.3220833333333337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1.0054166666666668</c:v>
                </c:pt>
                <c:pt idx="177">
                  <c:v>0</c:v>
                </c:pt>
                <c:pt idx="178">
                  <c:v>0</c:v>
                </c:pt>
                <c:pt idx="179">
                  <c:v>1.1637500000000003</c:v>
                </c:pt>
                <c:pt idx="180">
                  <c:v>1.1320833333333331</c:v>
                </c:pt>
                <c:pt idx="181">
                  <c:v>1.3854166666666667</c:v>
                </c:pt>
                <c:pt idx="182">
                  <c:v>1.8604166666666666</c:v>
                </c:pt>
                <c:pt idx="183">
                  <c:v>2.3354166666666667</c:v>
                </c:pt>
                <c:pt idx="184">
                  <c:v>1.54375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1.5754166666666671</c:v>
                </c:pt>
                <c:pt idx="192">
                  <c:v>2.3037500000000009</c:v>
                </c:pt>
                <c:pt idx="193">
                  <c:v>3.2220833333333334</c:v>
                </c:pt>
                <c:pt idx="194">
                  <c:v>4.0137499999999999</c:v>
                </c:pt>
                <c:pt idx="195">
                  <c:v>4.2987500000000001</c:v>
                </c:pt>
                <c:pt idx="196">
                  <c:v>3.4754166666666673</c:v>
                </c:pt>
                <c:pt idx="197">
                  <c:v>2.3037500000000009</c:v>
                </c:pt>
                <c:pt idx="198">
                  <c:v>2.2720833333333337</c:v>
                </c:pt>
                <c:pt idx="199">
                  <c:v>2.8737499999999998</c:v>
                </c:pt>
                <c:pt idx="200">
                  <c:v>3.4120833333333342</c:v>
                </c:pt>
                <c:pt idx="201">
                  <c:v>2.5570833333333329</c:v>
                </c:pt>
                <c:pt idx="202">
                  <c:v>2.9370833333333342</c:v>
                </c:pt>
                <c:pt idx="203">
                  <c:v>2.2720833333333337</c:v>
                </c:pt>
                <c:pt idx="204">
                  <c:v>2.0187499999999998</c:v>
                </c:pt>
                <c:pt idx="205">
                  <c:v>1.7654166666666664</c:v>
                </c:pt>
                <c:pt idx="206">
                  <c:v>3.0954166666666674</c:v>
                </c:pt>
                <c:pt idx="207">
                  <c:v>2.7787500000000009</c:v>
                </c:pt>
                <c:pt idx="208">
                  <c:v>2.2087500000000007</c:v>
                </c:pt>
                <c:pt idx="209">
                  <c:v>2.3037500000000009</c:v>
                </c:pt>
                <c:pt idx="210">
                  <c:v>2.3987499999999997</c:v>
                </c:pt>
                <c:pt idx="211">
                  <c:v>2.2404166666666665</c:v>
                </c:pt>
                <c:pt idx="212">
                  <c:v>2.1137500000000005</c:v>
                </c:pt>
                <c:pt idx="213">
                  <c:v>2.1137500000000005</c:v>
                </c:pt>
                <c:pt idx="214">
                  <c:v>2.6204166666666677</c:v>
                </c:pt>
                <c:pt idx="215">
                  <c:v>3.7920833333333337</c:v>
                </c:pt>
                <c:pt idx="216">
                  <c:v>4.4570833333333333</c:v>
                </c:pt>
                <c:pt idx="217">
                  <c:v>4.4570833333333333</c:v>
                </c:pt>
                <c:pt idx="218">
                  <c:v>2.6837500000000007</c:v>
                </c:pt>
                <c:pt idx="219">
                  <c:v>2.3987499999999997</c:v>
                </c:pt>
                <c:pt idx="220">
                  <c:v>0</c:v>
                </c:pt>
                <c:pt idx="221">
                  <c:v>0</c:v>
                </c:pt>
                <c:pt idx="222">
                  <c:v>1.1320833333333331</c:v>
                </c:pt>
                <c:pt idx="223">
                  <c:v>0</c:v>
                </c:pt>
                <c:pt idx="224">
                  <c:v>0</c:v>
                </c:pt>
                <c:pt idx="225">
                  <c:v>1.7970833333333336</c:v>
                </c:pt>
                <c:pt idx="226">
                  <c:v>1.7337500000000006</c:v>
                </c:pt>
                <c:pt idx="227">
                  <c:v>2.6837500000000007</c:v>
                </c:pt>
                <c:pt idx="228">
                  <c:v>2.0820833333333328</c:v>
                </c:pt>
                <c:pt idx="229">
                  <c:v>1.2270833333333333</c:v>
                </c:pt>
                <c:pt idx="230">
                  <c:v>1.5754166666666671</c:v>
                </c:pt>
                <c:pt idx="231">
                  <c:v>0</c:v>
                </c:pt>
                <c:pt idx="232">
                  <c:v>1.4170833333333339</c:v>
                </c:pt>
                <c:pt idx="233">
                  <c:v>2.842083333333334</c:v>
                </c:pt>
                <c:pt idx="234">
                  <c:v>3.9504166666666674</c:v>
                </c:pt>
                <c:pt idx="235">
                  <c:v>4.7420833333333343</c:v>
                </c:pt>
                <c:pt idx="236">
                  <c:v>4.9004166666666675</c:v>
                </c:pt>
                <c:pt idx="237">
                  <c:v>5.2487500000000002</c:v>
                </c:pt>
                <c:pt idx="238">
                  <c:v>4.8687500000000004</c:v>
                </c:pt>
                <c:pt idx="239">
                  <c:v>4.3620833333333335</c:v>
                </c:pt>
                <c:pt idx="240">
                  <c:v>4.2037500000000012</c:v>
                </c:pt>
                <c:pt idx="241">
                  <c:v>4.6470833333333328</c:v>
                </c:pt>
                <c:pt idx="242">
                  <c:v>3.6654166666666663</c:v>
                </c:pt>
                <c:pt idx="243">
                  <c:v>2.7470833333333338</c:v>
                </c:pt>
                <c:pt idx="244">
                  <c:v>2.5570833333333329</c:v>
                </c:pt>
                <c:pt idx="245">
                  <c:v>2.3670833333333339</c:v>
                </c:pt>
                <c:pt idx="246">
                  <c:v>2.8737499999999998</c:v>
                </c:pt>
                <c:pt idx="247">
                  <c:v>3.8870833333333343</c:v>
                </c:pt>
                <c:pt idx="248">
                  <c:v>3.4120833333333342</c:v>
                </c:pt>
                <c:pt idx="249">
                  <c:v>3.032083333333333</c:v>
                </c:pt>
                <c:pt idx="250">
                  <c:v>2.8737499999999998</c:v>
                </c:pt>
                <c:pt idx="251">
                  <c:v>4.2037500000000012</c:v>
                </c:pt>
                <c:pt idx="252">
                  <c:v>3.9187500000000002</c:v>
                </c:pt>
                <c:pt idx="253">
                  <c:v>4.3620833333333335</c:v>
                </c:pt>
                <c:pt idx="254">
                  <c:v>4.3620833333333335</c:v>
                </c:pt>
                <c:pt idx="255">
                  <c:v>3.4437500000000001</c:v>
                </c:pt>
                <c:pt idx="256">
                  <c:v>3.1904166666666662</c:v>
                </c:pt>
                <c:pt idx="257">
                  <c:v>4.6154166666666665</c:v>
                </c:pt>
                <c:pt idx="258">
                  <c:v>3.6020833333333333</c:v>
                </c:pt>
                <c:pt idx="259">
                  <c:v>3.5704166666666675</c:v>
                </c:pt>
                <c:pt idx="260">
                  <c:v>2.5254166666666671</c:v>
                </c:pt>
                <c:pt idx="261">
                  <c:v>2.6204166666666677</c:v>
                </c:pt>
                <c:pt idx="262">
                  <c:v>2.4937499999999999</c:v>
                </c:pt>
                <c:pt idx="263">
                  <c:v>3.8554166666666672</c:v>
                </c:pt>
                <c:pt idx="264">
                  <c:v>3.4754166666666673</c:v>
                </c:pt>
                <c:pt idx="265">
                  <c:v>2.0504166666666674</c:v>
                </c:pt>
                <c:pt idx="266">
                  <c:v>2.3354166666666667</c:v>
                </c:pt>
                <c:pt idx="267">
                  <c:v>3.9504166666666674</c:v>
                </c:pt>
                <c:pt idx="268">
                  <c:v>2.3354166666666667</c:v>
                </c:pt>
                <c:pt idx="269">
                  <c:v>1.5754166666666671</c:v>
                </c:pt>
                <c:pt idx="270">
                  <c:v>2.3670833333333339</c:v>
                </c:pt>
                <c:pt idx="271">
                  <c:v>2.5570833333333329</c:v>
                </c:pt>
                <c:pt idx="272">
                  <c:v>3.9187500000000002</c:v>
                </c:pt>
                <c:pt idx="273">
                  <c:v>4.8370833333333341</c:v>
                </c:pt>
                <c:pt idx="274">
                  <c:v>5.7870833333333334</c:v>
                </c:pt>
                <c:pt idx="275">
                  <c:v>5.34375</c:v>
                </c:pt>
                <c:pt idx="276">
                  <c:v>5.2487500000000002</c:v>
                </c:pt>
                <c:pt idx="277">
                  <c:v>6.4520833333333343</c:v>
                </c:pt>
                <c:pt idx="278">
                  <c:v>6.9904166666666665</c:v>
                </c:pt>
                <c:pt idx="279">
                  <c:v>6.7370833333333335</c:v>
                </c:pt>
                <c:pt idx="280">
                  <c:v>6.0720833333333335</c:v>
                </c:pt>
                <c:pt idx="281">
                  <c:v>5.4704166666666669</c:v>
                </c:pt>
                <c:pt idx="282">
                  <c:v>4.3304166666666664</c:v>
                </c:pt>
                <c:pt idx="283">
                  <c:v>5.9770833333333346</c:v>
                </c:pt>
                <c:pt idx="284">
                  <c:v>4.8054166666666669</c:v>
                </c:pt>
                <c:pt idx="285">
                  <c:v>4.2987500000000001</c:v>
                </c:pt>
                <c:pt idx="286">
                  <c:v>3.6020833333333333</c:v>
                </c:pt>
                <c:pt idx="287">
                  <c:v>4.0137499999999999</c:v>
                </c:pt>
                <c:pt idx="288">
                  <c:v>4.7420833333333343</c:v>
                </c:pt>
                <c:pt idx="289">
                  <c:v>4.7737500000000006</c:v>
                </c:pt>
                <c:pt idx="290">
                  <c:v>5.5020833333333332</c:v>
                </c:pt>
                <c:pt idx="291">
                  <c:v>6.00875</c:v>
                </c:pt>
                <c:pt idx="292">
                  <c:v>7.2120833333333341</c:v>
                </c:pt>
                <c:pt idx="293">
                  <c:v>7.6237500000000002</c:v>
                </c:pt>
                <c:pt idx="294">
                  <c:v>6.7370833333333335</c:v>
                </c:pt>
                <c:pt idx="295">
                  <c:v>6.7370833333333335</c:v>
                </c:pt>
                <c:pt idx="296">
                  <c:v>8.1304166666666671</c:v>
                </c:pt>
                <c:pt idx="297">
                  <c:v>7.4020833333333345</c:v>
                </c:pt>
                <c:pt idx="298">
                  <c:v>4.2354166666666666</c:v>
                </c:pt>
                <c:pt idx="299">
                  <c:v>3.5070833333333331</c:v>
                </c:pt>
                <c:pt idx="300">
                  <c:v>3.032083333333333</c:v>
                </c:pt>
                <c:pt idx="301">
                  <c:v>1.9237499999999996</c:v>
                </c:pt>
                <c:pt idx="302">
                  <c:v>2.4304166666666669</c:v>
                </c:pt>
                <c:pt idx="303">
                  <c:v>3.4120833333333342</c:v>
                </c:pt>
                <c:pt idx="304">
                  <c:v>2.7787500000000009</c:v>
                </c:pt>
                <c:pt idx="305">
                  <c:v>3.8237499999999995</c:v>
                </c:pt>
                <c:pt idx="306">
                  <c:v>2.3670833333333339</c:v>
                </c:pt>
                <c:pt idx="307">
                  <c:v>1.7337500000000006</c:v>
                </c:pt>
                <c:pt idx="308">
                  <c:v>3.5070833333333331</c:v>
                </c:pt>
                <c:pt idx="309">
                  <c:v>4.2037500000000012</c:v>
                </c:pt>
                <c:pt idx="310">
                  <c:v>3.9504166666666674</c:v>
                </c:pt>
                <c:pt idx="311">
                  <c:v>3.253750000000001</c:v>
                </c:pt>
                <c:pt idx="312">
                  <c:v>4.0770833333333334</c:v>
                </c:pt>
                <c:pt idx="313">
                  <c:v>2.5254166666666671</c:v>
                </c:pt>
                <c:pt idx="314">
                  <c:v>2.4304166666666669</c:v>
                </c:pt>
                <c:pt idx="315">
                  <c:v>3.4754166666666673</c:v>
                </c:pt>
                <c:pt idx="316">
                  <c:v>3.8554166666666672</c:v>
                </c:pt>
                <c:pt idx="317">
                  <c:v>4.5837500000000002</c:v>
                </c:pt>
                <c:pt idx="318">
                  <c:v>4.4570833333333333</c:v>
                </c:pt>
                <c:pt idx="319">
                  <c:v>3.032083333333333</c:v>
                </c:pt>
                <c:pt idx="320">
                  <c:v>3.3487499999999999</c:v>
                </c:pt>
                <c:pt idx="321">
                  <c:v>4.6470833333333328</c:v>
                </c:pt>
                <c:pt idx="322">
                  <c:v>5.1854166666666668</c:v>
                </c:pt>
                <c:pt idx="323">
                  <c:v>4.4570833333333333</c:v>
                </c:pt>
                <c:pt idx="324">
                  <c:v>4.3304166666666664</c:v>
                </c:pt>
                <c:pt idx="325">
                  <c:v>4.0770833333333334</c:v>
                </c:pt>
                <c:pt idx="326">
                  <c:v>1.955416666666667</c:v>
                </c:pt>
                <c:pt idx="327">
                  <c:v>1.4804166666666669</c:v>
                </c:pt>
                <c:pt idx="328">
                  <c:v>4.2354166666666666</c:v>
                </c:pt>
                <c:pt idx="329">
                  <c:v>4.3620833333333335</c:v>
                </c:pt>
                <c:pt idx="330">
                  <c:v>5.0270833333333336</c:v>
                </c:pt>
                <c:pt idx="331">
                  <c:v>5.1854166666666668</c:v>
                </c:pt>
                <c:pt idx="332">
                  <c:v>5.1537500000000005</c:v>
                </c:pt>
                <c:pt idx="333">
                  <c:v>4.5837500000000002</c:v>
                </c:pt>
                <c:pt idx="334">
                  <c:v>4.3937499999999998</c:v>
                </c:pt>
                <c:pt idx="335">
                  <c:v>5.1854166666666668</c:v>
                </c:pt>
                <c:pt idx="336">
                  <c:v>4.425416666666667</c:v>
                </c:pt>
                <c:pt idx="337">
                  <c:v>4.0454166666666671</c:v>
                </c:pt>
                <c:pt idx="338">
                  <c:v>4.0137499999999999</c:v>
                </c:pt>
                <c:pt idx="339">
                  <c:v>3.9820833333333332</c:v>
                </c:pt>
                <c:pt idx="340">
                  <c:v>3.9504166666666674</c:v>
                </c:pt>
                <c:pt idx="341">
                  <c:v>4.425416666666667</c:v>
                </c:pt>
                <c:pt idx="342">
                  <c:v>4.6470833333333328</c:v>
                </c:pt>
                <c:pt idx="343">
                  <c:v>4.9004166666666675</c:v>
                </c:pt>
                <c:pt idx="344">
                  <c:v>3.6337500000000005</c:v>
                </c:pt>
                <c:pt idx="345">
                  <c:v>3.6337500000000005</c:v>
                </c:pt>
                <c:pt idx="346">
                  <c:v>3.9820833333333332</c:v>
                </c:pt>
                <c:pt idx="347">
                  <c:v>4.0770833333333334</c:v>
                </c:pt>
                <c:pt idx="348">
                  <c:v>4.140416666666666</c:v>
                </c:pt>
                <c:pt idx="349">
                  <c:v>4.2987500000000001</c:v>
                </c:pt>
                <c:pt idx="350">
                  <c:v>4.140416666666666</c:v>
                </c:pt>
                <c:pt idx="351">
                  <c:v>3.8870833333333343</c:v>
                </c:pt>
                <c:pt idx="352">
                  <c:v>3.5704166666666675</c:v>
                </c:pt>
                <c:pt idx="353">
                  <c:v>3.5704166666666675</c:v>
                </c:pt>
                <c:pt idx="354">
                  <c:v>3.7604166666666665</c:v>
                </c:pt>
                <c:pt idx="355">
                  <c:v>3.1270833333333332</c:v>
                </c:pt>
                <c:pt idx="356">
                  <c:v>3.2220833333333334</c:v>
                </c:pt>
                <c:pt idx="357">
                  <c:v>3.5387500000000003</c:v>
                </c:pt>
                <c:pt idx="358">
                  <c:v>3.6654166666666663</c:v>
                </c:pt>
                <c:pt idx="359">
                  <c:v>3.4437500000000001</c:v>
                </c:pt>
                <c:pt idx="360">
                  <c:v>3.0954166666666674</c:v>
                </c:pt>
                <c:pt idx="361">
                  <c:v>2.1137500000000005</c:v>
                </c:pt>
                <c:pt idx="362">
                  <c:v>1.7654166666666664</c:v>
                </c:pt>
                <c:pt idx="363">
                  <c:v>2.0504166666666674</c:v>
                </c:pt>
                <c:pt idx="364">
                  <c:v>2.3987499999999997</c:v>
                </c:pt>
                <c:pt idx="365">
                  <c:v>1.7020833333333334</c:v>
                </c:pt>
                <c:pt idx="366">
                  <c:v>3.4437500000000001</c:v>
                </c:pt>
                <c:pt idx="367">
                  <c:v>2.8737499999999998</c:v>
                </c:pt>
                <c:pt idx="368">
                  <c:v>1.7337500000000006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1.0054166666666668</c:v>
                </c:pt>
                <c:pt idx="373">
                  <c:v>1.9237499999999996</c:v>
                </c:pt>
                <c:pt idx="374">
                  <c:v>2.6837500000000007</c:v>
                </c:pt>
                <c:pt idx="375">
                  <c:v>3.0637500000000002</c:v>
                </c:pt>
                <c:pt idx="376">
                  <c:v>2.3670833333333339</c:v>
                </c:pt>
                <c:pt idx="377">
                  <c:v>1.1954166666666672</c:v>
                </c:pt>
                <c:pt idx="378">
                  <c:v>1.1004166666666673</c:v>
                </c:pt>
                <c:pt idx="379">
                  <c:v>1.6704166666666673</c:v>
                </c:pt>
                <c:pt idx="380">
                  <c:v>2.3037500000000009</c:v>
                </c:pt>
                <c:pt idx="381">
                  <c:v>1.1637500000000003</c:v>
                </c:pt>
                <c:pt idx="382">
                  <c:v>1.7020833333333334</c:v>
                </c:pt>
                <c:pt idx="383">
                  <c:v>2.1454166666666676</c:v>
                </c:pt>
                <c:pt idx="384">
                  <c:v>2.2404166666666665</c:v>
                </c:pt>
                <c:pt idx="385">
                  <c:v>2.4937499999999999</c:v>
                </c:pt>
                <c:pt idx="386">
                  <c:v>2.2404166666666665</c:v>
                </c:pt>
                <c:pt idx="387">
                  <c:v>1.955416666666667</c:v>
                </c:pt>
                <c:pt idx="388">
                  <c:v>2.5254166666666671</c:v>
                </c:pt>
                <c:pt idx="389">
                  <c:v>3.8237499999999995</c:v>
                </c:pt>
                <c:pt idx="390">
                  <c:v>3.8554166666666672</c:v>
                </c:pt>
                <c:pt idx="391">
                  <c:v>3.2854166666666669</c:v>
                </c:pt>
                <c:pt idx="392">
                  <c:v>3.3804166666666671</c:v>
                </c:pt>
                <c:pt idx="393">
                  <c:v>3.253750000000001</c:v>
                </c:pt>
                <c:pt idx="394">
                  <c:v>2.7787500000000009</c:v>
                </c:pt>
                <c:pt idx="395">
                  <c:v>1.6387500000000004</c:v>
                </c:pt>
                <c:pt idx="396">
                  <c:v>1.2270833333333333</c:v>
                </c:pt>
                <c:pt idx="397">
                  <c:v>1.1004166666666673</c:v>
                </c:pt>
                <c:pt idx="398">
                  <c:v>1.2904166666666663</c:v>
                </c:pt>
                <c:pt idx="399">
                  <c:v>2.5887500000000001</c:v>
                </c:pt>
                <c:pt idx="400">
                  <c:v>1.2587500000000005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2.4937499999999999</c:v>
                </c:pt>
                <c:pt idx="411">
                  <c:v>2.3037500000000009</c:v>
                </c:pt>
                <c:pt idx="412">
                  <c:v>1.8604166666666666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1.037083333333334</c:v>
                </c:pt>
                <c:pt idx="538">
                  <c:v>1.1004166666666673</c:v>
                </c:pt>
                <c:pt idx="539">
                  <c:v>1.0054166666666668</c:v>
                </c:pt>
                <c:pt idx="540">
                  <c:v>1.2270833333333333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1.4804166666666669</c:v>
                </c:pt>
                <c:pt idx="552">
                  <c:v>1.6704166666666673</c:v>
                </c:pt>
                <c:pt idx="553">
                  <c:v>2.8104166666666668</c:v>
                </c:pt>
                <c:pt idx="554">
                  <c:v>2.5887500000000001</c:v>
                </c:pt>
                <c:pt idx="555">
                  <c:v>2.5570833333333329</c:v>
                </c:pt>
                <c:pt idx="556">
                  <c:v>2.6837500000000007</c:v>
                </c:pt>
                <c:pt idx="557">
                  <c:v>2.5254166666666671</c:v>
                </c:pt>
                <c:pt idx="558">
                  <c:v>2.8737499999999998</c:v>
                </c:pt>
                <c:pt idx="559">
                  <c:v>2.842083333333334</c:v>
                </c:pt>
                <c:pt idx="560">
                  <c:v>3.0004166666666672</c:v>
                </c:pt>
                <c:pt idx="561">
                  <c:v>2.8737499999999998</c:v>
                </c:pt>
                <c:pt idx="562">
                  <c:v>2.4620833333333341</c:v>
                </c:pt>
                <c:pt idx="563">
                  <c:v>1.892083333333334</c:v>
                </c:pt>
                <c:pt idx="564">
                  <c:v>1.3854166666666667</c:v>
                </c:pt>
                <c:pt idx="565">
                  <c:v>2.4304166666666669</c:v>
                </c:pt>
                <c:pt idx="566">
                  <c:v>1.8287500000000005</c:v>
                </c:pt>
                <c:pt idx="567">
                  <c:v>1.6704166666666673</c:v>
                </c:pt>
                <c:pt idx="568">
                  <c:v>2.2720833333333337</c:v>
                </c:pt>
                <c:pt idx="569">
                  <c:v>2.6204166666666677</c:v>
                </c:pt>
                <c:pt idx="570">
                  <c:v>3.1904166666666662</c:v>
                </c:pt>
                <c:pt idx="571">
                  <c:v>3.0004166666666672</c:v>
                </c:pt>
                <c:pt idx="572">
                  <c:v>2.0187499999999998</c:v>
                </c:pt>
                <c:pt idx="573">
                  <c:v>1.7020833333333334</c:v>
                </c:pt>
                <c:pt idx="574">
                  <c:v>2.1770833333333335</c:v>
                </c:pt>
                <c:pt idx="575">
                  <c:v>2.1137500000000005</c:v>
                </c:pt>
                <c:pt idx="576">
                  <c:v>1.955416666666667</c:v>
                </c:pt>
                <c:pt idx="577">
                  <c:v>1.8287500000000005</c:v>
                </c:pt>
                <c:pt idx="578">
                  <c:v>2.9370833333333342</c:v>
                </c:pt>
                <c:pt idx="579">
                  <c:v>3.1587500000000004</c:v>
                </c:pt>
                <c:pt idx="580">
                  <c:v>2.0504166666666674</c:v>
                </c:pt>
                <c:pt idx="581">
                  <c:v>2.7154166666666666</c:v>
                </c:pt>
                <c:pt idx="582">
                  <c:v>3.8237499999999995</c:v>
                </c:pt>
                <c:pt idx="583">
                  <c:v>3.6970833333333335</c:v>
                </c:pt>
                <c:pt idx="584">
                  <c:v>3.7287500000000007</c:v>
                </c:pt>
                <c:pt idx="585">
                  <c:v>3.2854166666666669</c:v>
                </c:pt>
                <c:pt idx="586">
                  <c:v>3.8554166666666672</c:v>
                </c:pt>
                <c:pt idx="587">
                  <c:v>4.5204166666666667</c:v>
                </c:pt>
                <c:pt idx="588">
                  <c:v>4.67875</c:v>
                </c:pt>
                <c:pt idx="589">
                  <c:v>4.4887499999999996</c:v>
                </c:pt>
                <c:pt idx="590">
                  <c:v>4.3304166666666664</c:v>
                </c:pt>
                <c:pt idx="591">
                  <c:v>5.090416666666667</c:v>
                </c:pt>
                <c:pt idx="592">
                  <c:v>5.4704166666666669</c:v>
                </c:pt>
                <c:pt idx="593">
                  <c:v>5.8504166666666659</c:v>
                </c:pt>
                <c:pt idx="594">
                  <c:v>5.4387499999999998</c:v>
                </c:pt>
                <c:pt idx="595">
                  <c:v>3.1587500000000004</c:v>
                </c:pt>
                <c:pt idx="596">
                  <c:v>2.1137500000000005</c:v>
                </c:pt>
                <c:pt idx="597">
                  <c:v>2.0820833333333328</c:v>
                </c:pt>
                <c:pt idx="598">
                  <c:v>2.905416666666667</c:v>
                </c:pt>
                <c:pt idx="599">
                  <c:v>3.6337500000000005</c:v>
                </c:pt>
                <c:pt idx="600">
                  <c:v>3.8237499999999995</c:v>
                </c:pt>
                <c:pt idx="601">
                  <c:v>2.5570833333333329</c:v>
                </c:pt>
                <c:pt idx="602">
                  <c:v>2.6204166666666677</c:v>
                </c:pt>
                <c:pt idx="603">
                  <c:v>2.8104166666666668</c:v>
                </c:pt>
                <c:pt idx="604">
                  <c:v>3.2854166666666669</c:v>
                </c:pt>
                <c:pt idx="605">
                  <c:v>4.0137499999999999</c:v>
                </c:pt>
                <c:pt idx="606">
                  <c:v>3.8237499999999995</c:v>
                </c:pt>
                <c:pt idx="607">
                  <c:v>5.090416666666667</c:v>
                </c:pt>
                <c:pt idx="608">
                  <c:v>5.5020833333333332</c:v>
                </c:pt>
                <c:pt idx="609">
                  <c:v>5.3120833333333337</c:v>
                </c:pt>
                <c:pt idx="610">
                  <c:v>3.9504166666666674</c:v>
                </c:pt>
                <c:pt idx="611">
                  <c:v>3.8870833333333343</c:v>
                </c:pt>
                <c:pt idx="612">
                  <c:v>5.7237499999999999</c:v>
                </c:pt>
                <c:pt idx="613">
                  <c:v>6.4837499999999997</c:v>
                </c:pt>
                <c:pt idx="614">
                  <c:v>6.2937500000000011</c:v>
                </c:pt>
                <c:pt idx="615">
                  <c:v>5.5654166666666667</c:v>
                </c:pt>
                <c:pt idx="616">
                  <c:v>5.2804166666666665</c:v>
                </c:pt>
                <c:pt idx="617">
                  <c:v>4.0770833333333334</c:v>
                </c:pt>
                <c:pt idx="618">
                  <c:v>3.1904166666666662</c:v>
                </c:pt>
                <c:pt idx="619">
                  <c:v>2.6204166666666677</c:v>
                </c:pt>
                <c:pt idx="620">
                  <c:v>3.0954166666666674</c:v>
                </c:pt>
                <c:pt idx="621">
                  <c:v>3.7920833333333337</c:v>
                </c:pt>
                <c:pt idx="622">
                  <c:v>5.4387499999999998</c:v>
                </c:pt>
                <c:pt idx="623">
                  <c:v>4.140416666666666</c:v>
                </c:pt>
                <c:pt idx="624">
                  <c:v>4.7104166666666663</c:v>
                </c:pt>
                <c:pt idx="625">
                  <c:v>4.9637500000000001</c:v>
                </c:pt>
                <c:pt idx="626">
                  <c:v>5.7870833333333334</c:v>
                </c:pt>
                <c:pt idx="627">
                  <c:v>4.8370833333333341</c:v>
                </c:pt>
                <c:pt idx="628">
                  <c:v>4.67875</c:v>
                </c:pt>
                <c:pt idx="629">
                  <c:v>5.3754166666666672</c:v>
                </c:pt>
                <c:pt idx="630">
                  <c:v>5.7554166666666662</c:v>
                </c:pt>
                <c:pt idx="631">
                  <c:v>6.0404166666666672</c:v>
                </c:pt>
                <c:pt idx="632">
                  <c:v>5.1220833333333333</c:v>
                </c:pt>
                <c:pt idx="633">
                  <c:v>3.9820833333333332</c:v>
                </c:pt>
                <c:pt idx="634">
                  <c:v>3.032083333333333</c:v>
                </c:pt>
                <c:pt idx="635">
                  <c:v>2.6520833333333331</c:v>
                </c:pt>
                <c:pt idx="636">
                  <c:v>3.6020833333333333</c:v>
                </c:pt>
                <c:pt idx="637">
                  <c:v>3.8237499999999995</c:v>
                </c:pt>
                <c:pt idx="638">
                  <c:v>5.2487500000000002</c:v>
                </c:pt>
                <c:pt idx="639">
                  <c:v>5.9770833333333346</c:v>
                </c:pt>
                <c:pt idx="640">
                  <c:v>6.4837499999999997</c:v>
                </c:pt>
                <c:pt idx="641">
                  <c:v>6.9587499999999993</c:v>
                </c:pt>
                <c:pt idx="642">
                  <c:v>6.0404166666666672</c:v>
                </c:pt>
                <c:pt idx="643">
                  <c:v>5.090416666666667</c:v>
                </c:pt>
                <c:pt idx="644">
                  <c:v>4.67875</c:v>
                </c:pt>
                <c:pt idx="645">
                  <c:v>6.2304166666666667</c:v>
                </c:pt>
                <c:pt idx="646">
                  <c:v>7.5920833333333331</c:v>
                </c:pt>
                <c:pt idx="647">
                  <c:v>8.0037500000000001</c:v>
                </c:pt>
                <c:pt idx="648">
                  <c:v>6.9270833333333339</c:v>
                </c:pt>
                <c:pt idx="649">
                  <c:v>5.7554166666666662</c:v>
                </c:pt>
                <c:pt idx="650">
                  <c:v>6.6737500000000001</c:v>
                </c:pt>
                <c:pt idx="651">
                  <c:v>7.8770833333333341</c:v>
                </c:pt>
                <c:pt idx="652">
                  <c:v>4.172083333333334</c:v>
                </c:pt>
                <c:pt idx="653">
                  <c:v>4.2670833333333338</c:v>
                </c:pt>
                <c:pt idx="654">
                  <c:v>4.9320833333333338</c:v>
                </c:pt>
                <c:pt idx="655">
                  <c:v>5.090416666666667</c:v>
                </c:pt>
                <c:pt idx="656">
                  <c:v>5.8504166666666659</c:v>
                </c:pt>
                <c:pt idx="657">
                  <c:v>6.2304166666666667</c:v>
                </c:pt>
                <c:pt idx="658">
                  <c:v>6.9270833333333339</c:v>
                </c:pt>
                <c:pt idx="659">
                  <c:v>8.3837499999999991</c:v>
                </c:pt>
                <c:pt idx="660">
                  <c:v>8.0354166666666682</c:v>
                </c:pt>
                <c:pt idx="661">
                  <c:v>7.05375</c:v>
                </c:pt>
                <c:pt idx="662">
                  <c:v>6.8637499999999996</c:v>
                </c:pt>
                <c:pt idx="663">
                  <c:v>6.9587499999999993</c:v>
                </c:pt>
                <c:pt idx="664">
                  <c:v>6.7687500000000007</c:v>
                </c:pt>
                <c:pt idx="665">
                  <c:v>5.8504166666666659</c:v>
                </c:pt>
                <c:pt idx="666">
                  <c:v>5.7237499999999999</c:v>
                </c:pt>
                <c:pt idx="667">
                  <c:v>6.7370833333333335</c:v>
                </c:pt>
                <c:pt idx="668">
                  <c:v>6.8004166666666661</c:v>
                </c:pt>
                <c:pt idx="669">
                  <c:v>7.2754166666666666</c:v>
                </c:pt>
                <c:pt idx="670">
                  <c:v>7.3704166666666673</c:v>
                </c:pt>
                <c:pt idx="671">
                  <c:v>6.5470833333333331</c:v>
                </c:pt>
                <c:pt idx="672">
                  <c:v>6.2620833333333339</c:v>
                </c:pt>
                <c:pt idx="673">
                  <c:v>5.9770833333333346</c:v>
                </c:pt>
                <c:pt idx="674">
                  <c:v>5.3754166666666672</c:v>
                </c:pt>
                <c:pt idx="675">
                  <c:v>4.8370833333333341</c:v>
                </c:pt>
                <c:pt idx="676">
                  <c:v>4.1087500000000006</c:v>
                </c:pt>
                <c:pt idx="677">
                  <c:v>4.7104166666666663</c:v>
                </c:pt>
                <c:pt idx="678">
                  <c:v>5.4070833333333335</c:v>
                </c:pt>
                <c:pt idx="679">
                  <c:v>6.00875</c:v>
                </c:pt>
                <c:pt idx="680">
                  <c:v>6.1987500000000004</c:v>
                </c:pt>
                <c:pt idx="681">
                  <c:v>5.4070833333333335</c:v>
                </c:pt>
                <c:pt idx="682">
                  <c:v>4.8054166666666669</c:v>
                </c:pt>
                <c:pt idx="683">
                  <c:v>4.7104166666666663</c:v>
                </c:pt>
                <c:pt idx="684">
                  <c:v>5.2804166666666665</c:v>
                </c:pt>
                <c:pt idx="685">
                  <c:v>5.2804166666666665</c:v>
                </c:pt>
                <c:pt idx="686">
                  <c:v>4.9004166666666675</c:v>
                </c:pt>
                <c:pt idx="687">
                  <c:v>4.4570833333333333</c:v>
                </c:pt>
                <c:pt idx="688">
                  <c:v>3.6970833333333335</c:v>
                </c:pt>
                <c:pt idx="689">
                  <c:v>3.6337500000000005</c:v>
                </c:pt>
                <c:pt idx="690">
                  <c:v>3.9187500000000002</c:v>
                </c:pt>
                <c:pt idx="691">
                  <c:v>3.317083333333334</c:v>
                </c:pt>
                <c:pt idx="692">
                  <c:v>2.4620833333333341</c:v>
                </c:pt>
                <c:pt idx="693">
                  <c:v>2.2720833333333337</c:v>
                </c:pt>
                <c:pt idx="694">
                  <c:v>1.7970833333333336</c:v>
                </c:pt>
                <c:pt idx="695">
                  <c:v>3.4754166666666673</c:v>
                </c:pt>
                <c:pt idx="696">
                  <c:v>4.1087500000000006</c:v>
                </c:pt>
                <c:pt idx="697">
                  <c:v>3.253750000000001</c:v>
                </c:pt>
                <c:pt idx="698">
                  <c:v>2.8104166666666668</c:v>
                </c:pt>
                <c:pt idx="699">
                  <c:v>3.0954166666666674</c:v>
                </c:pt>
                <c:pt idx="700">
                  <c:v>3.317083333333334</c:v>
                </c:pt>
                <c:pt idx="701">
                  <c:v>2.5887500000000001</c:v>
                </c:pt>
                <c:pt idx="702">
                  <c:v>3.1904166666666662</c:v>
                </c:pt>
                <c:pt idx="703">
                  <c:v>2.5570833333333329</c:v>
                </c:pt>
                <c:pt idx="704">
                  <c:v>2.2087500000000007</c:v>
                </c:pt>
                <c:pt idx="705">
                  <c:v>3.317083333333334</c:v>
                </c:pt>
                <c:pt idx="706">
                  <c:v>3.7604166666666665</c:v>
                </c:pt>
                <c:pt idx="707">
                  <c:v>3.7604166666666665</c:v>
                </c:pt>
                <c:pt idx="708">
                  <c:v>2.7154166666666666</c:v>
                </c:pt>
                <c:pt idx="709">
                  <c:v>3.317083333333334</c:v>
                </c:pt>
                <c:pt idx="710">
                  <c:v>3.2220833333333334</c:v>
                </c:pt>
                <c:pt idx="711">
                  <c:v>4.3304166666666664</c:v>
                </c:pt>
                <c:pt idx="712">
                  <c:v>3.9820833333333332</c:v>
                </c:pt>
                <c:pt idx="713">
                  <c:v>3.0637500000000002</c:v>
                </c:pt>
                <c:pt idx="714">
                  <c:v>2.4304166666666669</c:v>
                </c:pt>
                <c:pt idx="715">
                  <c:v>2.4937499999999999</c:v>
                </c:pt>
                <c:pt idx="716">
                  <c:v>2.2720833333333337</c:v>
                </c:pt>
                <c:pt idx="717">
                  <c:v>2.7470833333333338</c:v>
                </c:pt>
                <c:pt idx="718">
                  <c:v>2.7154166666666666</c:v>
                </c:pt>
                <c:pt idx="719">
                  <c:v>1.4170833333333339</c:v>
                </c:pt>
                <c:pt idx="720">
                  <c:v>1.607083333333333</c:v>
                </c:pt>
                <c:pt idx="721">
                  <c:v>3.4120833333333342</c:v>
                </c:pt>
                <c:pt idx="722">
                  <c:v>3.4754166666666673</c:v>
                </c:pt>
                <c:pt idx="723">
                  <c:v>2.5887500000000001</c:v>
                </c:pt>
                <c:pt idx="724">
                  <c:v>2.8104166666666668</c:v>
                </c:pt>
                <c:pt idx="725">
                  <c:v>2.6837500000000007</c:v>
                </c:pt>
                <c:pt idx="726">
                  <c:v>2.905416666666667</c:v>
                </c:pt>
                <c:pt idx="727">
                  <c:v>1.4804166666666669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1.3854166666666667</c:v>
                </c:pt>
                <c:pt idx="734">
                  <c:v>2.2720833333333337</c:v>
                </c:pt>
                <c:pt idx="735">
                  <c:v>2.2404166666666665</c:v>
                </c:pt>
                <c:pt idx="736">
                  <c:v>2.6520833333333331</c:v>
                </c:pt>
                <c:pt idx="737">
                  <c:v>2.5254166666666671</c:v>
                </c:pt>
                <c:pt idx="738">
                  <c:v>1.4487499999999998</c:v>
                </c:pt>
                <c:pt idx="739">
                  <c:v>0.97374999999999967</c:v>
                </c:pt>
                <c:pt idx="740">
                  <c:v>0</c:v>
                </c:pt>
                <c:pt idx="741">
                  <c:v>2.4620833333333341</c:v>
                </c:pt>
                <c:pt idx="742">
                  <c:v>1.955416666666667</c:v>
                </c:pt>
                <c:pt idx="743">
                  <c:v>2.0504166666666674</c:v>
                </c:pt>
                <c:pt idx="744">
                  <c:v>1.892083333333334</c:v>
                </c:pt>
                <c:pt idx="745">
                  <c:v>1.7020833333333334</c:v>
                </c:pt>
                <c:pt idx="746">
                  <c:v>2.7787500000000009</c:v>
                </c:pt>
                <c:pt idx="747">
                  <c:v>3.4754166666666673</c:v>
                </c:pt>
                <c:pt idx="748">
                  <c:v>3.9187500000000002</c:v>
                </c:pt>
                <c:pt idx="749">
                  <c:v>4.3304166666666664</c:v>
                </c:pt>
                <c:pt idx="750">
                  <c:v>3.9504166666666674</c:v>
                </c:pt>
                <c:pt idx="751">
                  <c:v>3.0004166666666672</c:v>
                </c:pt>
                <c:pt idx="752">
                  <c:v>2.5254166666666671</c:v>
                </c:pt>
                <c:pt idx="753">
                  <c:v>3.0637500000000002</c:v>
                </c:pt>
                <c:pt idx="754">
                  <c:v>2.3670833333333339</c:v>
                </c:pt>
                <c:pt idx="755">
                  <c:v>1.7654166666666664</c:v>
                </c:pt>
                <c:pt idx="756">
                  <c:v>3.5704166666666675</c:v>
                </c:pt>
                <c:pt idx="757">
                  <c:v>3.032083333333333</c:v>
                </c:pt>
                <c:pt idx="758">
                  <c:v>3.3804166666666671</c:v>
                </c:pt>
                <c:pt idx="759">
                  <c:v>2.8104166666666668</c:v>
                </c:pt>
                <c:pt idx="760">
                  <c:v>2.0504166666666674</c:v>
                </c:pt>
                <c:pt idx="761">
                  <c:v>1.7020833333333334</c:v>
                </c:pt>
                <c:pt idx="762">
                  <c:v>1.5120833333333339</c:v>
                </c:pt>
                <c:pt idx="763">
                  <c:v>1.3537500000000007</c:v>
                </c:pt>
                <c:pt idx="764">
                  <c:v>1.3220833333333337</c:v>
                </c:pt>
                <c:pt idx="765">
                  <c:v>1.955416666666667</c:v>
                </c:pt>
                <c:pt idx="766">
                  <c:v>0</c:v>
                </c:pt>
                <c:pt idx="767">
                  <c:v>0</c:v>
                </c:pt>
                <c:pt idx="768">
                  <c:v>1.6387500000000004</c:v>
                </c:pt>
                <c:pt idx="769">
                  <c:v>3.1904166666666662</c:v>
                </c:pt>
                <c:pt idx="770">
                  <c:v>2.6520833333333331</c:v>
                </c:pt>
                <c:pt idx="771">
                  <c:v>1.037083333333334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1.7337500000000006</c:v>
                </c:pt>
                <c:pt idx="900">
                  <c:v>1.5754166666666671</c:v>
                </c:pt>
                <c:pt idx="901">
                  <c:v>1.8287500000000005</c:v>
                </c:pt>
                <c:pt idx="902">
                  <c:v>1.892083333333334</c:v>
                </c:pt>
                <c:pt idx="903">
                  <c:v>1.3220833333333337</c:v>
                </c:pt>
                <c:pt idx="904">
                  <c:v>1.3220833333333337</c:v>
                </c:pt>
                <c:pt idx="905">
                  <c:v>0</c:v>
                </c:pt>
                <c:pt idx="906">
                  <c:v>1.607083333333333</c:v>
                </c:pt>
                <c:pt idx="907">
                  <c:v>1.4170833333333339</c:v>
                </c:pt>
                <c:pt idx="908">
                  <c:v>0.97374999999999967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1.2270833333333333</c:v>
                </c:pt>
                <c:pt idx="914">
                  <c:v>1.5120833333333339</c:v>
                </c:pt>
                <c:pt idx="915">
                  <c:v>1.0054166666666668</c:v>
                </c:pt>
                <c:pt idx="916">
                  <c:v>1.1320833333333331</c:v>
                </c:pt>
                <c:pt idx="917">
                  <c:v>1.2587500000000005</c:v>
                </c:pt>
                <c:pt idx="918">
                  <c:v>1.1004166666666673</c:v>
                </c:pt>
                <c:pt idx="919">
                  <c:v>1.7337500000000006</c:v>
                </c:pt>
                <c:pt idx="920">
                  <c:v>1.7970833333333336</c:v>
                </c:pt>
                <c:pt idx="921">
                  <c:v>1.7654166666666664</c:v>
                </c:pt>
                <c:pt idx="922">
                  <c:v>2.3670833333333339</c:v>
                </c:pt>
                <c:pt idx="923">
                  <c:v>1.54375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1.7654166666666664</c:v>
                </c:pt>
                <c:pt idx="932">
                  <c:v>1.5120833333333339</c:v>
                </c:pt>
                <c:pt idx="933">
                  <c:v>1.8287500000000005</c:v>
                </c:pt>
                <c:pt idx="934">
                  <c:v>1.4487499999999998</c:v>
                </c:pt>
                <c:pt idx="935">
                  <c:v>1.6387500000000004</c:v>
                </c:pt>
                <c:pt idx="936">
                  <c:v>2.1137500000000005</c:v>
                </c:pt>
                <c:pt idx="937">
                  <c:v>1.7020833333333334</c:v>
                </c:pt>
                <c:pt idx="938">
                  <c:v>0</c:v>
                </c:pt>
                <c:pt idx="939">
                  <c:v>0</c:v>
                </c:pt>
                <c:pt idx="940">
                  <c:v>1.7970833333333336</c:v>
                </c:pt>
                <c:pt idx="941">
                  <c:v>2.2720833333333337</c:v>
                </c:pt>
                <c:pt idx="942">
                  <c:v>2.842083333333334</c:v>
                </c:pt>
                <c:pt idx="943">
                  <c:v>3.3804166666666671</c:v>
                </c:pt>
                <c:pt idx="944">
                  <c:v>2.96875</c:v>
                </c:pt>
                <c:pt idx="945">
                  <c:v>2.7470833333333338</c:v>
                </c:pt>
                <c:pt idx="946">
                  <c:v>1.955416666666667</c:v>
                </c:pt>
                <c:pt idx="947">
                  <c:v>2.7470833333333338</c:v>
                </c:pt>
                <c:pt idx="948">
                  <c:v>3.4437500000000001</c:v>
                </c:pt>
                <c:pt idx="949">
                  <c:v>3.1587500000000004</c:v>
                </c:pt>
                <c:pt idx="950">
                  <c:v>3.032083333333333</c:v>
                </c:pt>
                <c:pt idx="951">
                  <c:v>2.8737499999999998</c:v>
                </c:pt>
                <c:pt idx="952">
                  <c:v>3.3487499999999999</c:v>
                </c:pt>
                <c:pt idx="953">
                  <c:v>2.7470833333333338</c:v>
                </c:pt>
                <c:pt idx="954">
                  <c:v>2.7787500000000009</c:v>
                </c:pt>
                <c:pt idx="955">
                  <c:v>3.317083333333334</c:v>
                </c:pt>
                <c:pt idx="956">
                  <c:v>3.8554166666666672</c:v>
                </c:pt>
                <c:pt idx="957">
                  <c:v>4.0454166666666671</c:v>
                </c:pt>
                <c:pt idx="958">
                  <c:v>4.0454166666666671</c:v>
                </c:pt>
                <c:pt idx="959">
                  <c:v>3.5704166666666675</c:v>
                </c:pt>
                <c:pt idx="960">
                  <c:v>3.7920833333333337</c:v>
                </c:pt>
                <c:pt idx="961">
                  <c:v>3.8237499999999995</c:v>
                </c:pt>
                <c:pt idx="962">
                  <c:v>3.9187500000000002</c:v>
                </c:pt>
                <c:pt idx="963">
                  <c:v>3.6654166666666663</c:v>
                </c:pt>
                <c:pt idx="964">
                  <c:v>3.8554166666666672</c:v>
                </c:pt>
                <c:pt idx="965">
                  <c:v>3.253750000000001</c:v>
                </c:pt>
                <c:pt idx="966">
                  <c:v>2.5887500000000001</c:v>
                </c:pt>
                <c:pt idx="967">
                  <c:v>3.6654166666666663</c:v>
                </c:pt>
                <c:pt idx="968">
                  <c:v>2.9370833333333342</c:v>
                </c:pt>
                <c:pt idx="969">
                  <c:v>3.2220833333333334</c:v>
                </c:pt>
                <c:pt idx="970">
                  <c:v>4.2354166666666666</c:v>
                </c:pt>
                <c:pt idx="971">
                  <c:v>3.9820833333333332</c:v>
                </c:pt>
                <c:pt idx="972">
                  <c:v>3.4754166666666673</c:v>
                </c:pt>
                <c:pt idx="973">
                  <c:v>4.140416666666666</c:v>
                </c:pt>
                <c:pt idx="974">
                  <c:v>4.5837500000000002</c:v>
                </c:pt>
                <c:pt idx="975">
                  <c:v>5.090416666666667</c:v>
                </c:pt>
                <c:pt idx="976">
                  <c:v>5.2487500000000002</c:v>
                </c:pt>
                <c:pt idx="977">
                  <c:v>5.1854166666666668</c:v>
                </c:pt>
                <c:pt idx="978">
                  <c:v>4.67875</c:v>
                </c:pt>
                <c:pt idx="979">
                  <c:v>3.7920833333333337</c:v>
                </c:pt>
                <c:pt idx="980">
                  <c:v>3.6337500000000005</c:v>
                </c:pt>
                <c:pt idx="981">
                  <c:v>3.8237499999999995</c:v>
                </c:pt>
                <c:pt idx="982">
                  <c:v>3.6337500000000005</c:v>
                </c:pt>
                <c:pt idx="983">
                  <c:v>4.8687500000000004</c:v>
                </c:pt>
                <c:pt idx="984">
                  <c:v>5.1220833333333333</c:v>
                </c:pt>
                <c:pt idx="985">
                  <c:v>3.5387500000000003</c:v>
                </c:pt>
                <c:pt idx="986">
                  <c:v>3.6654166666666663</c:v>
                </c:pt>
                <c:pt idx="987">
                  <c:v>4.552083333333333</c:v>
                </c:pt>
                <c:pt idx="988">
                  <c:v>3.7920833333333337</c:v>
                </c:pt>
                <c:pt idx="989">
                  <c:v>3.9820833333333332</c:v>
                </c:pt>
                <c:pt idx="990">
                  <c:v>4.2987500000000001</c:v>
                </c:pt>
                <c:pt idx="991">
                  <c:v>4.7420833333333343</c:v>
                </c:pt>
                <c:pt idx="992">
                  <c:v>5.8187500000000005</c:v>
                </c:pt>
                <c:pt idx="993">
                  <c:v>5.5654166666666667</c:v>
                </c:pt>
                <c:pt idx="994">
                  <c:v>4.67875</c:v>
                </c:pt>
                <c:pt idx="995">
                  <c:v>3.9504166666666674</c:v>
                </c:pt>
                <c:pt idx="996">
                  <c:v>3.4437500000000001</c:v>
                </c:pt>
                <c:pt idx="997">
                  <c:v>3.2220833333333334</c:v>
                </c:pt>
                <c:pt idx="998">
                  <c:v>2.7787500000000009</c:v>
                </c:pt>
                <c:pt idx="999">
                  <c:v>3.9820833333333332</c:v>
                </c:pt>
                <c:pt idx="1000">
                  <c:v>5.0587500000000007</c:v>
                </c:pt>
                <c:pt idx="1001">
                  <c:v>4.9320833333333338</c:v>
                </c:pt>
                <c:pt idx="1002">
                  <c:v>4.5837500000000002</c:v>
                </c:pt>
                <c:pt idx="1003">
                  <c:v>5.1537500000000005</c:v>
                </c:pt>
                <c:pt idx="1004">
                  <c:v>4.6470833333333328</c:v>
                </c:pt>
                <c:pt idx="1005">
                  <c:v>2.0820833333333328</c:v>
                </c:pt>
                <c:pt idx="1006">
                  <c:v>3.032083333333333</c:v>
                </c:pt>
                <c:pt idx="1007">
                  <c:v>3.6337500000000005</c:v>
                </c:pt>
                <c:pt idx="1008">
                  <c:v>3.7604166666666665</c:v>
                </c:pt>
                <c:pt idx="1009">
                  <c:v>3.1904166666666662</c:v>
                </c:pt>
                <c:pt idx="1010">
                  <c:v>2.6520833333333331</c:v>
                </c:pt>
                <c:pt idx="1011">
                  <c:v>2.6837500000000007</c:v>
                </c:pt>
                <c:pt idx="1012">
                  <c:v>3.5704166666666675</c:v>
                </c:pt>
                <c:pt idx="1013">
                  <c:v>4.0454166666666671</c:v>
                </c:pt>
                <c:pt idx="1014">
                  <c:v>2.905416666666667</c:v>
                </c:pt>
                <c:pt idx="1015">
                  <c:v>3.4120833333333342</c:v>
                </c:pt>
                <c:pt idx="1016">
                  <c:v>3.6654166666666663</c:v>
                </c:pt>
                <c:pt idx="1017">
                  <c:v>4.0454166666666671</c:v>
                </c:pt>
                <c:pt idx="1018">
                  <c:v>5.0587500000000007</c:v>
                </c:pt>
                <c:pt idx="1019">
                  <c:v>5.2804166666666665</c:v>
                </c:pt>
                <c:pt idx="1020">
                  <c:v>5.3120833333333337</c:v>
                </c:pt>
                <c:pt idx="1021">
                  <c:v>4.5837500000000002</c:v>
                </c:pt>
                <c:pt idx="1022">
                  <c:v>4.67875</c:v>
                </c:pt>
                <c:pt idx="1023">
                  <c:v>4.0454166666666671</c:v>
                </c:pt>
                <c:pt idx="1024">
                  <c:v>4.3304166666666664</c:v>
                </c:pt>
                <c:pt idx="1025">
                  <c:v>4.8054166666666669</c:v>
                </c:pt>
                <c:pt idx="1026">
                  <c:v>5.1220833333333333</c:v>
                </c:pt>
                <c:pt idx="1027">
                  <c:v>5.4070833333333335</c:v>
                </c:pt>
                <c:pt idx="1028">
                  <c:v>4.0137499999999999</c:v>
                </c:pt>
                <c:pt idx="1029">
                  <c:v>3.1270833333333332</c:v>
                </c:pt>
                <c:pt idx="1030">
                  <c:v>3.6020833333333333</c:v>
                </c:pt>
                <c:pt idx="1031">
                  <c:v>4.4887499999999996</c:v>
                </c:pt>
                <c:pt idx="1032">
                  <c:v>4.4570833333333333</c:v>
                </c:pt>
                <c:pt idx="1033">
                  <c:v>3.0954166666666674</c:v>
                </c:pt>
                <c:pt idx="1034">
                  <c:v>2.3987499999999997</c:v>
                </c:pt>
                <c:pt idx="1035">
                  <c:v>3.5704166666666675</c:v>
                </c:pt>
                <c:pt idx="1036">
                  <c:v>3.5387500000000003</c:v>
                </c:pt>
                <c:pt idx="1037">
                  <c:v>3.5070833333333331</c:v>
                </c:pt>
                <c:pt idx="1038">
                  <c:v>4.2987500000000001</c:v>
                </c:pt>
                <c:pt idx="1039">
                  <c:v>4.3620833333333335</c:v>
                </c:pt>
                <c:pt idx="1040">
                  <c:v>4.9320833333333338</c:v>
                </c:pt>
                <c:pt idx="1041">
                  <c:v>5.597083333333333</c:v>
                </c:pt>
                <c:pt idx="1042">
                  <c:v>6.1037500000000007</c:v>
                </c:pt>
                <c:pt idx="1043">
                  <c:v>5.1854166666666668</c:v>
                </c:pt>
                <c:pt idx="1044">
                  <c:v>5.2487500000000002</c:v>
                </c:pt>
                <c:pt idx="1045">
                  <c:v>5.5020833333333332</c:v>
                </c:pt>
                <c:pt idx="1046">
                  <c:v>5.217083333333334</c:v>
                </c:pt>
                <c:pt idx="1047">
                  <c:v>4.2987500000000001</c:v>
                </c:pt>
                <c:pt idx="1048">
                  <c:v>4.3937499999999998</c:v>
                </c:pt>
                <c:pt idx="1049">
                  <c:v>5.217083333333334</c:v>
                </c:pt>
                <c:pt idx="1050">
                  <c:v>5.6604166666666673</c:v>
                </c:pt>
                <c:pt idx="1051">
                  <c:v>5.34375</c:v>
                </c:pt>
                <c:pt idx="1052">
                  <c:v>4.2670833333333338</c:v>
                </c:pt>
                <c:pt idx="1053">
                  <c:v>5.3120833333333337</c:v>
                </c:pt>
                <c:pt idx="1054">
                  <c:v>4.9637500000000001</c:v>
                </c:pt>
                <c:pt idx="1055">
                  <c:v>5.4070833333333335</c:v>
                </c:pt>
                <c:pt idx="1056">
                  <c:v>5.4704166666666669</c:v>
                </c:pt>
                <c:pt idx="1057">
                  <c:v>5.4387499999999998</c:v>
                </c:pt>
                <c:pt idx="1058">
                  <c:v>5.9137499999999994</c:v>
                </c:pt>
                <c:pt idx="1059">
                  <c:v>6.2937500000000011</c:v>
                </c:pt>
                <c:pt idx="1060">
                  <c:v>6.8320833333333333</c:v>
                </c:pt>
                <c:pt idx="1061">
                  <c:v>7.7187500000000009</c:v>
                </c:pt>
                <c:pt idx="1062">
                  <c:v>8.0670833333333327</c:v>
                </c:pt>
                <c:pt idx="1063">
                  <c:v>8.4470833333333335</c:v>
                </c:pt>
                <c:pt idx="1064">
                  <c:v>8.257083333333334</c:v>
                </c:pt>
                <c:pt idx="1065">
                  <c:v>7.8454166666666669</c:v>
                </c:pt>
                <c:pt idx="1066">
                  <c:v>6.9270833333333339</c:v>
                </c:pt>
                <c:pt idx="1067">
                  <c:v>6.5787500000000003</c:v>
                </c:pt>
                <c:pt idx="1068">
                  <c:v>6.3570833333333336</c:v>
                </c:pt>
                <c:pt idx="1069">
                  <c:v>5.34375</c:v>
                </c:pt>
                <c:pt idx="1070">
                  <c:v>5.090416666666667</c:v>
                </c:pt>
                <c:pt idx="1071">
                  <c:v>3.9504166666666674</c:v>
                </c:pt>
                <c:pt idx="1072">
                  <c:v>3.317083333333334</c:v>
                </c:pt>
                <c:pt idx="1073">
                  <c:v>3.317083333333334</c:v>
                </c:pt>
                <c:pt idx="1074">
                  <c:v>2.5887500000000001</c:v>
                </c:pt>
                <c:pt idx="1075">
                  <c:v>1.7337500000000006</c:v>
                </c:pt>
                <c:pt idx="1076">
                  <c:v>2.6204166666666677</c:v>
                </c:pt>
                <c:pt idx="1077">
                  <c:v>2.2087500000000007</c:v>
                </c:pt>
                <c:pt idx="1078">
                  <c:v>3.5070833333333331</c:v>
                </c:pt>
                <c:pt idx="1079">
                  <c:v>3.2854166666666669</c:v>
                </c:pt>
                <c:pt idx="1080">
                  <c:v>3.9504166666666674</c:v>
                </c:pt>
                <c:pt idx="1081">
                  <c:v>6.1987500000000004</c:v>
                </c:pt>
                <c:pt idx="1082">
                  <c:v>6.6420833333333329</c:v>
                </c:pt>
                <c:pt idx="1083">
                  <c:v>6.6420833333333329</c:v>
                </c:pt>
                <c:pt idx="1084">
                  <c:v>5.3120833333333337</c:v>
                </c:pt>
                <c:pt idx="1085">
                  <c:v>5.0270833333333336</c:v>
                </c:pt>
                <c:pt idx="1086">
                  <c:v>4.8054166666666669</c:v>
                </c:pt>
                <c:pt idx="1087">
                  <c:v>4.2037500000000012</c:v>
                </c:pt>
                <c:pt idx="1088">
                  <c:v>4.0137499999999999</c:v>
                </c:pt>
                <c:pt idx="1089">
                  <c:v>3.9504166666666674</c:v>
                </c:pt>
                <c:pt idx="1090">
                  <c:v>4.0770833333333334</c:v>
                </c:pt>
                <c:pt idx="1091">
                  <c:v>3.5704166666666675</c:v>
                </c:pt>
                <c:pt idx="1092">
                  <c:v>3.4754166666666673</c:v>
                </c:pt>
                <c:pt idx="1093">
                  <c:v>2.905416666666667</c:v>
                </c:pt>
                <c:pt idx="1094">
                  <c:v>3.0004166666666672</c:v>
                </c:pt>
                <c:pt idx="1095">
                  <c:v>2.7470833333333338</c:v>
                </c:pt>
                <c:pt idx="1096">
                  <c:v>3.1270833333333332</c:v>
                </c:pt>
                <c:pt idx="1097">
                  <c:v>3.0004166666666672</c:v>
                </c:pt>
                <c:pt idx="1098">
                  <c:v>1.0687500000000001</c:v>
                </c:pt>
                <c:pt idx="1099">
                  <c:v>0</c:v>
                </c:pt>
                <c:pt idx="1100">
                  <c:v>1.2587500000000005</c:v>
                </c:pt>
                <c:pt idx="1101">
                  <c:v>2.9370833333333342</c:v>
                </c:pt>
                <c:pt idx="1102">
                  <c:v>1.955416666666667</c:v>
                </c:pt>
                <c:pt idx="1103">
                  <c:v>2.1770833333333335</c:v>
                </c:pt>
                <c:pt idx="1104">
                  <c:v>1.4487499999999998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1.3220833333333337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1.0687500000000001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1.0687500000000001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1.9237499999999996</c:v>
                </c:pt>
                <c:pt idx="1273">
                  <c:v>2.4620833333333341</c:v>
                </c:pt>
                <c:pt idx="1274">
                  <c:v>2.2087500000000007</c:v>
                </c:pt>
                <c:pt idx="1275">
                  <c:v>0</c:v>
                </c:pt>
                <c:pt idx="1276">
                  <c:v>0</c:v>
                </c:pt>
                <c:pt idx="1277">
                  <c:v>2.1137500000000005</c:v>
                </c:pt>
                <c:pt idx="1278">
                  <c:v>2.0504166666666674</c:v>
                </c:pt>
                <c:pt idx="1279">
                  <c:v>2.8104166666666668</c:v>
                </c:pt>
                <c:pt idx="1280">
                  <c:v>2.2087500000000007</c:v>
                </c:pt>
                <c:pt idx="1281">
                  <c:v>1.1954166666666672</c:v>
                </c:pt>
                <c:pt idx="1282">
                  <c:v>1.607083333333333</c:v>
                </c:pt>
                <c:pt idx="1283">
                  <c:v>1.607083333333333</c:v>
                </c:pt>
                <c:pt idx="1284">
                  <c:v>1.1637500000000003</c:v>
                </c:pt>
                <c:pt idx="1285">
                  <c:v>0</c:v>
                </c:pt>
                <c:pt idx="1286">
                  <c:v>1.4487499999999998</c:v>
                </c:pt>
                <c:pt idx="1287">
                  <c:v>1.7970833333333336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1.3854166666666667</c:v>
                </c:pt>
                <c:pt idx="1296">
                  <c:v>1.4487499999999998</c:v>
                </c:pt>
                <c:pt idx="1297">
                  <c:v>1.2270833333333333</c:v>
                </c:pt>
                <c:pt idx="1298">
                  <c:v>1.7020833333333334</c:v>
                </c:pt>
                <c:pt idx="1299">
                  <c:v>2.2404166666666665</c:v>
                </c:pt>
                <c:pt idx="1300">
                  <c:v>2.7470833333333338</c:v>
                </c:pt>
                <c:pt idx="1301">
                  <c:v>2.4620833333333341</c:v>
                </c:pt>
                <c:pt idx="1302">
                  <c:v>1.8604166666666666</c:v>
                </c:pt>
                <c:pt idx="1303">
                  <c:v>1.3537500000000007</c:v>
                </c:pt>
                <c:pt idx="1304">
                  <c:v>1.7020833333333334</c:v>
                </c:pt>
                <c:pt idx="1305">
                  <c:v>2.4620833333333341</c:v>
                </c:pt>
                <c:pt idx="1306">
                  <c:v>4.1087500000000006</c:v>
                </c:pt>
                <c:pt idx="1307">
                  <c:v>3.0637500000000002</c:v>
                </c:pt>
                <c:pt idx="1308">
                  <c:v>0</c:v>
                </c:pt>
                <c:pt idx="1309">
                  <c:v>2.2404166666666665</c:v>
                </c:pt>
                <c:pt idx="1310">
                  <c:v>2.0504166666666674</c:v>
                </c:pt>
                <c:pt idx="1311">
                  <c:v>2.4304166666666669</c:v>
                </c:pt>
                <c:pt idx="1312">
                  <c:v>2.1137500000000005</c:v>
                </c:pt>
                <c:pt idx="1313">
                  <c:v>1.5120833333333339</c:v>
                </c:pt>
                <c:pt idx="1314">
                  <c:v>1.54375</c:v>
                </c:pt>
                <c:pt idx="1315">
                  <c:v>1.5120833333333339</c:v>
                </c:pt>
                <c:pt idx="1316">
                  <c:v>1.987083333333334</c:v>
                </c:pt>
                <c:pt idx="1317">
                  <c:v>1.7654166666666664</c:v>
                </c:pt>
                <c:pt idx="1318">
                  <c:v>2.3354166666666667</c:v>
                </c:pt>
                <c:pt idx="1319">
                  <c:v>2.1137500000000005</c:v>
                </c:pt>
                <c:pt idx="1320">
                  <c:v>2.1454166666666676</c:v>
                </c:pt>
                <c:pt idx="1321">
                  <c:v>2.5254166666666671</c:v>
                </c:pt>
                <c:pt idx="1322">
                  <c:v>2.2404166666666665</c:v>
                </c:pt>
                <c:pt idx="1323">
                  <c:v>3.0004166666666672</c:v>
                </c:pt>
                <c:pt idx="1324">
                  <c:v>3.8237499999999995</c:v>
                </c:pt>
                <c:pt idx="1325">
                  <c:v>4.7737500000000006</c:v>
                </c:pt>
                <c:pt idx="1326">
                  <c:v>4.5204166666666667</c:v>
                </c:pt>
                <c:pt idx="1327">
                  <c:v>5.0587500000000007</c:v>
                </c:pt>
                <c:pt idx="1328">
                  <c:v>4.9320833333333338</c:v>
                </c:pt>
                <c:pt idx="1329">
                  <c:v>4.9004166666666675</c:v>
                </c:pt>
                <c:pt idx="1330">
                  <c:v>4.6154166666666665</c:v>
                </c:pt>
                <c:pt idx="1331">
                  <c:v>4.3620833333333335</c:v>
                </c:pt>
                <c:pt idx="1332">
                  <c:v>3.7287500000000007</c:v>
                </c:pt>
                <c:pt idx="1333">
                  <c:v>3.317083333333334</c:v>
                </c:pt>
                <c:pt idx="1334">
                  <c:v>3.9187500000000002</c:v>
                </c:pt>
                <c:pt idx="1335">
                  <c:v>4.0770833333333334</c:v>
                </c:pt>
                <c:pt idx="1336">
                  <c:v>5.4704166666666669</c:v>
                </c:pt>
                <c:pt idx="1337">
                  <c:v>6.1670833333333333</c:v>
                </c:pt>
                <c:pt idx="1338">
                  <c:v>6.1037500000000007</c:v>
                </c:pt>
                <c:pt idx="1339">
                  <c:v>5.6920833333333327</c:v>
                </c:pt>
                <c:pt idx="1340">
                  <c:v>5.5020833333333332</c:v>
                </c:pt>
                <c:pt idx="1341">
                  <c:v>4.7104166666666663</c:v>
                </c:pt>
                <c:pt idx="1342">
                  <c:v>2.3037500000000009</c:v>
                </c:pt>
                <c:pt idx="1343">
                  <c:v>2.9370833333333342</c:v>
                </c:pt>
                <c:pt idx="1344">
                  <c:v>4.7737500000000006</c:v>
                </c:pt>
                <c:pt idx="1345">
                  <c:v>4.6470833333333328</c:v>
                </c:pt>
                <c:pt idx="1346">
                  <c:v>2.1770833333333335</c:v>
                </c:pt>
                <c:pt idx="1347">
                  <c:v>2.8104166666666668</c:v>
                </c:pt>
                <c:pt idx="1348">
                  <c:v>2.6204166666666677</c:v>
                </c:pt>
                <c:pt idx="1349">
                  <c:v>3.7920833333333337</c:v>
                </c:pt>
                <c:pt idx="1350">
                  <c:v>4.2354166666666666</c:v>
                </c:pt>
                <c:pt idx="1351">
                  <c:v>4.6154166666666665</c:v>
                </c:pt>
                <c:pt idx="1352">
                  <c:v>5.7554166666666662</c:v>
                </c:pt>
                <c:pt idx="1353">
                  <c:v>5.7554166666666662</c:v>
                </c:pt>
                <c:pt idx="1354">
                  <c:v>5.4704166666666669</c:v>
                </c:pt>
                <c:pt idx="1355">
                  <c:v>5.7554166666666662</c:v>
                </c:pt>
                <c:pt idx="1356">
                  <c:v>4.7104166666666663</c:v>
                </c:pt>
                <c:pt idx="1357">
                  <c:v>4.4570833333333333</c:v>
                </c:pt>
                <c:pt idx="1358">
                  <c:v>4.9320833333333338</c:v>
                </c:pt>
                <c:pt idx="1359">
                  <c:v>4.7104166666666663</c:v>
                </c:pt>
                <c:pt idx="1360">
                  <c:v>3.0954166666666674</c:v>
                </c:pt>
                <c:pt idx="1361">
                  <c:v>2.0187499999999998</c:v>
                </c:pt>
                <c:pt idx="1362">
                  <c:v>2.8737499999999998</c:v>
                </c:pt>
                <c:pt idx="1363">
                  <c:v>4.2354166666666666</c:v>
                </c:pt>
                <c:pt idx="1364">
                  <c:v>4.0454166666666671</c:v>
                </c:pt>
                <c:pt idx="1365">
                  <c:v>3.9504166666666674</c:v>
                </c:pt>
                <c:pt idx="1366">
                  <c:v>3.4437500000000001</c:v>
                </c:pt>
                <c:pt idx="1367">
                  <c:v>3.5704166666666675</c:v>
                </c:pt>
                <c:pt idx="1368">
                  <c:v>3.7604166666666665</c:v>
                </c:pt>
                <c:pt idx="1369">
                  <c:v>3.4437500000000001</c:v>
                </c:pt>
                <c:pt idx="1370">
                  <c:v>3.5070833333333331</c:v>
                </c:pt>
                <c:pt idx="1371">
                  <c:v>3.0637500000000002</c:v>
                </c:pt>
                <c:pt idx="1372">
                  <c:v>4.7737500000000006</c:v>
                </c:pt>
                <c:pt idx="1373">
                  <c:v>5.6604166666666673</c:v>
                </c:pt>
                <c:pt idx="1374">
                  <c:v>5.4070833333333335</c:v>
                </c:pt>
                <c:pt idx="1375">
                  <c:v>3.6020833333333333</c:v>
                </c:pt>
                <c:pt idx="1376">
                  <c:v>4.67875</c:v>
                </c:pt>
                <c:pt idx="1377">
                  <c:v>4.6470833333333328</c:v>
                </c:pt>
                <c:pt idx="1378">
                  <c:v>3.8237499999999995</c:v>
                </c:pt>
                <c:pt idx="1379">
                  <c:v>4.6154166666666665</c:v>
                </c:pt>
                <c:pt idx="1380">
                  <c:v>4.9004166666666675</c:v>
                </c:pt>
                <c:pt idx="1381">
                  <c:v>5.7554166666666662</c:v>
                </c:pt>
                <c:pt idx="1382">
                  <c:v>4.172083333333334</c:v>
                </c:pt>
                <c:pt idx="1383">
                  <c:v>3.6020833333333333</c:v>
                </c:pt>
                <c:pt idx="1384">
                  <c:v>4.2670833333333338</c:v>
                </c:pt>
                <c:pt idx="1385">
                  <c:v>4.2670833333333338</c:v>
                </c:pt>
                <c:pt idx="1386">
                  <c:v>3.6654166666666663</c:v>
                </c:pt>
                <c:pt idx="1387">
                  <c:v>3.253750000000001</c:v>
                </c:pt>
                <c:pt idx="1388">
                  <c:v>5.2487500000000002</c:v>
                </c:pt>
                <c:pt idx="1389">
                  <c:v>6.4520833333333343</c:v>
                </c:pt>
                <c:pt idx="1390">
                  <c:v>5.9770833333333346</c:v>
                </c:pt>
                <c:pt idx="1391">
                  <c:v>6.6104166666666675</c:v>
                </c:pt>
                <c:pt idx="1392">
                  <c:v>6.7370833333333335</c:v>
                </c:pt>
                <c:pt idx="1393">
                  <c:v>6.9904166666666665</c:v>
                </c:pt>
                <c:pt idx="1394">
                  <c:v>6.3570833333333336</c:v>
                </c:pt>
                <c:pt idx="1395">
                  <c:v>6.1354166666666679</c:v>
                </c:pt>
                <c:pt idx="1396">
                  <c:v>4.8054166666666669</c:v>
                </c:pt>
                <c:pt idx="1397">
                  <c:v>3.7604166666666665</c:v>
                </c:pt>
                <c:pt idx="1398">
                  <c:v>4.0137499999999999</c:v>
                </c:pt>
                <c:pt idx="1399">
                  <c:v>4.552083333333333</c:v>
                </c:pt>
                <c:pt idx="1400">
                  <c:v>5.4704166666666669</c:v>
                </c:pt>
                <c:pt idx="1401">
                  <c:v>5.0270833333333336</c:v>
                </c:pt>
                <c:pt idx="1402">
                  <c:v>4.7737500000000006</c:v>
                </c:pt>
                <c:pt idx="1403">
                  <c:v>4.140416666666666</c:v>
                </c:pt>
                <c:pt idx="1404">
                  <c:v>4.8687500000000004</c:v>
                </c:pt>
                <c:pt idx="1405">
                  <c:v>5.3120833333333337</c:v>
                </c:pt>
                <c:pt idx="1406">
                  <c:v>6.0404166666666672</c:v>
                </c:pt>
                <c:pt idx="1407">
                  <c:v>5.3120833333333337</c:v>
                </c:pt>
                <c:pt idx="1408">
                  <c:v>5.7237499999999999</c:v>
                </c:pt>
                <c:pt idx="1409">
                  <c:v>4.172083333333334</c:v>
                </c:pt>
                <c:pt idx="1410">
                  <c:v>3.5387500000000003</c:v>
                </c:pt>
                <c:pt idx="1411">
                  <c:v>3.2220833333333334</c:v>
                </c:pt>
                <c:pt idx="1412">
                  <c:v>3.6337500000000005</c:v>
                </c:pt>
                <c:pt idx="1413">
                  <c:v>4.425416666666667</c:v>
                </c:pt>
                <c:pt idx="1414">
                  <c:v>3.5387500000000003</c:v>
                </c:pt>
                <c:pt idx="1415">
                  <c:v>3.4120833333333342</c:v>
                </c:pt>
                <c:pt idx="1416">
                  <c:v>3.8870833333333343</c:v>
                </c:pt>
                <c:pt idx="1417">
                  <c:v>4.67875</c:v>
                </c:pt>
                <c:pt idx="1418">
                  <c:v>4.2670833333333338</c:v>
                </c:pt>
                <c:pt idx="1419">
                  <c:v>4.3937499999999998</c:v>
                </c:pt>
                <c:pt idx="1420">
                  <c:v>3.5387500000000003</c:v>
                </c:pt>
                <c:pt idx="1421">
                  <c:v>3.5387500000000003</c:v>
                </c:pt>
                <c:pt idx="1422">
                  <c:v>3.032083333333333</c:v>
                </c:pt>
                <c:pt idx="1423">
                  <c:v>3.6337500000000005</c:v>
                </c:pt>
                <c:pt idx="1424">
                  <c:v>5.8504166666666659</c:v>
                </c:pt>
                <c:pt idx="1425">
                  <c:v>5.1537500000000005</c:v>
                </c:pt>
                <c:pt idx="1426">
                  <c:v>2.96875</c:v>
                </c:pt>
                <c:pt idx="1427">
                  <c:v>2.5570833333333329</c:v>
                </c:pt>
                <c:pt idx="1428">
                  <c:v>2.9370833333333342</c:v>
                </c:pt>
                <c:pt idx="1429">
                  <c:v>1.7337500000000006</c:v>
                </c:pt>
                <c:pt idx="1430">
                  <c:v>2.2720833333333337</c:v>
                </c:pt>
                <c:pt idx="1431">
                  <c:v>3.6337500000000005</c:v>
                </c:pt>
                <c:pt idx="1432">
                  <c:v>2.0820833333333328</c:v>
                </c:pt>
                <c:pt idx="1433">
                  <c:v>1.5754166666666671</c:v>
                </c:pt>
                <c:pt idx="1434">
                  <c:v>3.2220833333333334</c:v>
                </c:pt>
                <c:pt idx="1435">
                  <c:v>2.96875</c:v>
                </c:pt>
                <c:pt idx="1436">
                  <c:v>2.1454166666666676</c:v>
                </c:pt>
                <c:pt idx="1437">
                  <c:v>2.5570833333333329</c:v>
                </c:pt>
                <c:pt idx="1438">
                  <c:v>2.5570833333333329</c:v>
                </c:pt>
                <c:pt idx="1439">
                  <c:v>2.6520833333333331</c:v>
                </c:pt>
                <c:pt idx="1440">
                  <c:v>3.9187500000000002</c:v>
                </c:pt>
                <c:pt idx="1441">
                  <c:v>3.6654166666666663</c:v>
                </c:pt>
                <c:pt idx="1442">
                  <c:v>2.8104166666666668</c:v>
                </c:pt>
                <c:pt idx="1443">
                  <c:v>3.1270833333333332</c:v>
                </c:pt>
                <c:pt idx="1444">
                  <c:v>2.5570833333333329</c:v>
                </c:pt>
                <c:pt idx="1445">
                  <c:v>2.6204166666666677</c:v>
                </c:pt>
                <c:pt idx="1446">
                  <c:v>1.6387500000000004</c:v>
                </c:pt>
                <c:pt idx="1447">
                  <c:v>3.2220833333333334</c:v>
                </c:pt>
                <c:pt idx="1448">
                  <c:v>3.6337500000000005</c:v>
                </c:pt>
                <c:pt idx="1449">
                  <c:v>3.032083333333333</c:v>
                </c:pt>
                <c:pt idx="1450">
                  <c:v>2.7470833333333338</c:v>
                </c:pt>
                <c:pt idx="1451">
                  <c:v>1.7970833333333336</c:v>
                </c:pt>
                <c:pt idx="1452">
                  <c:v>1.1637500000000003</c:v>
                </c:pt>
                <c:pt idx="1453">
                  <c:v>2.1454166666666676</c:v>
                </c:pt>
                <c:pt idx="1454">
                  <c:v>2.96875</c:v>
                </c:pt>
                <c:pt idx="1455">
                  <c:v>3.253750000000001</c:v>
                </c:pt>
                <c:pt idx="1456">
                  <c:v>3.032083333333333</c:v>
                </c:pt>
                <c:pt idx="1457">
                  <c:v>2.3987499999999997</c:v>
                </c:pt>
                <c:pt idx="1458">
                  <c:v>2.1770833333333335</c:v>
                </c:pt>
                <c:pt idx="1459">
                  <c:v>2.0187499999999998</c:v>
                </c:pt>
                <c:pt idx="1460">
                  <c:v>1.6387500000000004</c:v>
                </c:pt>
                <c:pt idx="1461">
                  <c:v>2.6520833333333331</c:v>
                </c:pt>
                <c:pt idx="1462">
                  <c:v>2.2087500000000007</c:v>
                </c:pt>
                <c:pt idx="1463">
                  <c:v>0.97374999999999967</c:v>
                </c:pt>
                <c:pt idx="1464">
                  <c:v>0</c:v>
                </c:pt>
                <c:pt idx="1465">
                  <c:v>0</c:v>
                </c:pt>
                <c:pt idx="1466">
                  <c:v>1.2270833333333333</c:v>
                </c:pt>
                <c:pt idx="1467">
                  <c:v>1.7337500000000006</c:v>
                </c:pt>
                <c:pt idx="1468">
                  <c:v>0</c:v>
                </c:pt>
                <c:pt idx="1469">
                  <c:v>1.607083333333333</c:v>
                </c:pt>
                <c:pt idx="1470">
                  <c:v>2.905416666666667</c:v>
                </c:pt>
                <c:pt idx="1471">
                  <c:v>3.5070833333333331</c:v>
                </c:pt>
                <c:pt idx="1472">
                  <c:v>3.9820833333333332</c:v>
                </c:pt>
                <c:pt idx="1473">
                  <c:v>3.5704166666666675</c:v>
                </c:pt>
                <c:pt idx="1474">
                  <c:v>3.5070833333333331</c:v>
                </c:pt>
                <c:pt idx="1475">
                  <c:v>2.1770833333333335</c:v>
                </c:pt>
                <c:pt idx="1476">
                  <c:v>2.2087500000000007</c:v>
                </c:pt>
                <c:pt idx="1477">
                  <c:v>1.7337500000000006</c:v>
                </c:pt>
                <c:pt idx="1478">
                  <c:v>1.037083333333334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0.97374999999999967</c:v>
                </c:pt>
                <c:pt idx="1483">
                  <c:v>1.1954166666666672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1.4487499999999998</c:v>
                </c:pt>
                <c:pt idx="1488">
                  <c:v>1.892083333333334</c:v>
                </c:pt>
                <c:pt idx="1489">
                  <c:v>2.4304166666666669</c:v>
                </c:pt>
                <c:pt idx="1490">
                  <c:v>1.4170833333333339</c:v>
                </c:pt>
                <c:pt idx="1491">
                  <c:v>1.3854166666666667</c:v>
                </c:pt>
                <c:pt idx="1492">
                  <c:v>0</c:v>
                </c:pt>
                <c:pt idx="1493">
                  <c:v>2.1137500000000005</c:v>
                </c:pt>
                <c:pt idx="1494">
                  <c:v>3.0004166666666672</c:v>
                </c:pt>
                <c:pt idx="1495">
                  <c:v>3.1904166666666662</c:v>
                </c:pt>
                <c:pt idx="1496">
                  <c:v>2.8737499999999998</c:v>
                </c:pt>
                <c:pt idx="1497">
                  <c:v>2.7470833333333338</c:v>
                </c:pt>
                <c:pt idx="1498">
                  <c:v>1.3220833333333337</c:v>
                </c:pt>
                <c:pt idx="1499">
                  <c:v>0</c:v>
                </c:pt>
                <c:pt idx="1500">
                  <c:v>0</c:v>
                </c:pt>
                <c:pt idx="1501">
                  <c:v>1.54375</c:v>
                </c:pt>
                <c:pt idx="1502">
                  <c:v>1.8287500000000005</c:v>
                </c:pt>
                <c:pt idx="1503">
                  <c:v>1.7020833333333334</c:v>
                </c:pt>
                <c:pt idx="1504">
                  <c:v>2.5570833333333329</c:v>
                </c:pt>
                <c:pt idx="1505">
                  <c:v>3.0637500000000002</c:v>
                </c:pt>
                <c:pt idx="1506">
                  <c:v>2.4937499999999999</c:v>
                </c:pt>
                <c:pt idx="1507">
                  <c:v>1.1637500000000003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1.037083333333334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1.2904166666666663</c:v>
                </c:pt>
                <c:pt idx="1632">
                  <c:v>1.7970833333333336</c:v>
                </c:pt>
                <c:pt idx="1633">
                  <c:v>1.955416666666667</c:v>
                </c:pt>
                <c:pt idx="1634">
                  <c:v>1.1320833333333331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1.037083333333334</c:v>
                </c:pt>
                <c:pt idx="1646">
                  <c:v>2.4304166666666669</c:v>
                </c:pt>
                <c:pt idx="1647">
                  <c:v>1.987083333333334</c:v>
                </c:pt>
                <c:pt idx="1648">
                  <c:v>2.1770833333333335</c:v>
                </c:pt>
                <c:pt idx="1649">
                  <c:v>2.6520833333333331</c:v>
                </c:pt>
                <c:pt idx="1650">
                  <c:v>3.2220833333333334</c:v>
                </c:pt>
                <c:pt idx="1651">
                  <c:v>2.3987499999999997</c:v>
                </c:pt>
                <c:pt idx="1652">
                  <c:v>1.0687500000000001</c:v>
                </c:pt>
                <c:pt idx="1653">
                  <c:v>1.54375</c:v>
                </c:pt>
                <c:pt idx="1654">
                  <c:v>1.3537500000000007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0.97374999999999967</c:v>
                </c:pt>
                <c:pt idx="1660">
                  <c:v>1.1320833333333331</c:v>
                </c:pt>
                <c:pt idx="1661">
                  <c:v>0</c:v>
                </c:pt>
                <c:pt idx="1662">
                  <c:v>1.1320833333333331</c:v>
                </c:pt>
                <c:pt idx="1663">
                  <c:v>1.4170833333333339</c:v>
                </c:pt>
                <c:pt idx="1664">
                  <c:v>1.4804166666666669</c:v>
                </c:pt>
                <c:pt idx="1665">
                  <c:v>1.3854166666666667</c:v>
                </c:pt>
                <c:pt idx="1666">
                  <c:v>1.037083333333334</c:v>
                </c:pt>
                <c:pt idx="1667">
                  <c:v>1.7020833333333334</c:v>
                </c:pt>
                <c:pt idx="1668">
                  <c:v>1.1004166666666673</c:v>
                </c:pt>
                <c:pt idx="1669">
                  <c:v>0</c:v>
                </c:pt>
                <c:pt idx="1670">
                  <c:v>1.1004166666666673</c:v>
                </c:pt>
                <c:pt idx="1671">
                  <c:v>2.7154166666666666</c:v>
                </c:pt>
                <c:pt idx="1672">
                  <c:v>3.5070833333333331</c:v>
                </c:pt>
                <c:pt idx="1673">
                  <c:v>4.0137499999999999</c:v>
                </c:pt>
                <c:pt idx="1674">
                  <c:v>4.5837500000000002</c:v>
                </c:pt>
                <c:pt idx="1675">
                  <c:v>3.9504166666666674</c:v>
                </c:pt>
                <c:pt idx="1676">
                  <c:v>2.2720833333333337</c:v>
                </c:pt>
                <c:pt idx="1677">
                  <c:v>2.2720833333333337</c:v>
                </c:pt>
                <c:pt idx="1678">
                  <c:v>1.607083333333333</c:v>
                </c:pt>
                <c:pt idx="1679">
                  <c:v>2.3037500000000009</c:v>
                </c:pt>
                <c:pt idx="1680">
                  <c:v>2.4620833333333341</c:v>
                </c:pt>
                <c:pt idx="1681">
                  <c:v>2.3354166666666667</c:v>
                </c:pt>
                <c:pt idx="1682">
                  <c:v>2.8737499999999998</c:v>
                </c:pt>
                <c:pt idx="1683">
                  <c:v>2.96875</c:v>
                </c:pt>
                <c:pt idx="1684">
                  <c:v>4.6154166666666665</c:v>
                </c:pt>
                <c:pt idx="1685">
                  <c:v>4.5837500000000002</c:v>
                </c:pt>
                <c:pt idx="1686">
                  <c:v>3.8237499999999995</c:v>
                </c:pt>
                <c:pt idx="1687">
                  <c:v>4.140416666666666</c:v>
                </c:pt>
                <c:pt idx="1688">
                  <c:v>4.140416666666666</c:v>
                </c:pt>
                <c:pt idx="1689">
                  <c:v>2.6204166666666677</c:v>
                </c:pt>
                <c:pt idx="1690">
                  <c:v>2.3670833333333339</c:v>
                </c:pt>
                <c:pt idx="1691">
                  <c:v>1.7654166666666664</c:v>
                </c:pt>
                <c:pt idx="1692">
                  <c:v>2.4304166666666669</c:v>
                </c:pt>
                <c:pt idx="1693">
                  <c:v>3.4754166666666673</c:v>
                </c:pt>
                <c:pt idx="1694">
                  <c:v>2.96875</c:v>
                </c:pt>
                <c:pt idx="1695">
                  <c:v>2.4304166666666669</c:v>
                </c:pt>
                <c:pt idx="1696">
                  <c:v>2.3037500000000009</c:v>
                </c:pt>
                <c:pt idx="1697">
                  <c:v>2.5254166666666671</c:v>
                </c:pt>
                <c:pt idx="1698">
                  <c:v>2.8104166666666668</c:v>
                </c:pt>
                <c:pt idx="1699">
                  <c:v>3.1904166666666662</c:v>
                </c:pt>
                <c:pt idx="1700">
                  <c:v>3.4120833333333342</c:v>
                </c:pt>
                <c:pt idx="1701">
                  <c:v>3.2854166666666669</c:v>
                </c:pt>
                <c:pt idx="1702">
                  <c:v>2.3037500000000009</c:v>
                </c:pt>
                <c:pt idx="1703">
                  <c:v>2.7154166666666666</c:v>
                </c:pt>
                <c:pt idx="1704">
                  <c:v>4.3620833333333335</c:v>
                </c:pt>
                <c:pt idx="1705">
                  <c:v>4.8370833333333341</c:v>
                </c:pt>
                <c:pt idx="1706">
                  <c:v>4.2354166666666666</c:v>
                </c:pt>
                <c:pt idx="1707">
                  <c:v>4.3937499999999998</c:v>
                </c:pt>
                <c:pt idx="1708">
                  <c:v>4.3620833333333335</c:v>
                </c:pt>
                <c:pt idx="1709">
                  <c:v>5.3120833333333337</c:v>
                </c:pt>
                <c:pt idx="1710">
                  <c:v>4.8687500000000004</c:v>
                </c:pt>
                <c:pt idx="1711">
                  <c:v>2.8737499999999998</c:v>
                </c:pt>
                <c:pt idx="1712">
                  <c:v>2.3987499999999997</c:v>
                </c:pt>
                <c:pt idx="1713">
                  <c:v>2.5254166666666671</c:v>
                </c:pt>
                <c:pt idx="1714">
                  <c:v>4.0137499999999999</c:v>
                </c:pt>
                <c:pt idx="1715">
                  <c:v>5.3120833333333337</c:v>
                </c:pt>
                <c:pt idx="1716">
                  <c:v>4.9004166666666675</c:v>
                </c:pt>
                <c:pt idx="1717">
                  <c:v>4.8687500000000004</c:v>
                </c:pt>
                <c:pt idx="1718">
                  <c:v>3.3487499999999999</c:v>
                </c:pt>
                <c:pt idx="1719">
                  <c:v>2.5570833333333329</c:v>
                </c:pt>
                <c:pt idx="1720">
                  <c:v>3.032083333333333</c:v>
                </c:pt>
                <c:pt idx="1721">
                  <c:v>4.552083333333333</c:v>
                </c:pt>
                <c:pt idx="1722">
                  <c:v>4.2670833333333338</c:v>
                </c:pt>
                <c:pt idx="1723">
                  <c:v>4.4570833333333333</c:v>
                </c:pt>
                <c:pt idx="1724">
                  <c:v>3.3487499999999999</c:v>
                </c:pt>
                <c:pt idx="1725">
                  <c:v>3.2220833333333334</c:v>
                </c:pt>
                <c:pt idx="1726">
                  <c:v>4.0454166666666671</c:v>
                </c:pt>
                <c:pt idx="1727">
                  <c:v>3.032083333333333</c:v>
                </c:pt>
                <c:pt idx="1728">
                  <c:v>3.3804166666666671</c:v>
                </c:pt>
                <c:pt idx="1729">
                  <c:v>3.032083333333333</c:v>
                </c:pt>
                <c:pt idx="1730">
                  <c:v>3.7287500000000007</c:v>
                </c:pt>
                <c:pt idx="1731">
                  <c:v>4.1087500000000006</c:v>
                </c:pt>
                <c:pt idx="1732">
                  <c:v>4.7737500000000006</c:v>
                </c:pt>
                <c:pt idx="1733">
                  <c:v>5.2487500000000002</c:v>
                </c:pt>
                <c:pt idx="1734">
                  <c:v>4.9320833333333338</c:v>
                </c:pt>
                <c:pt idx="1735">
                  <c:v>3.9187500000000002</c:v>
                </c:pt>
                <c:pt idx="1736">
                  <c:v>4.7737500000000006</c:v>
                </c:pt>
                <c:pt idx="1737">
                  <c:v>6.6104166666666675</c:v>
                </c:pt>
                <c:pt idx="1738">
                  <c:v>4.8054166666666669</c:v>
                </c:pt>
                <c:pt idx="1739">
                  <c:v>3.6337500000000005</c:v>
                </c:pt>
                <c:pt idx="1740">
                  <c:v>4.6154166666666665</c:v>
                </c:pt>
                <c:pt idx="1741">
                  <c:v>4.7737500000000006</c:v>
                </c:pt>
                <c:pt idx="1742">
                  <c:v>4.9320833333333338</c:v>
                </c:pt>
                <c:pt idx="1743">
                  <c:v>3.9187500000000002</c:v>
                </c:pt>
                <c:pt idx="1744">
                  <c:v>3.032083333333333</c:v>
                </c:pt>
                <c:pt idx="1745">
                  <c:v>2.5570833333333329</c:v>
                </c:pt>
                <c:pt idx="1746">
                  <c:v>4.0137499999999999</c:v>
                </c:pt>
                <c:pt idx="1747">
                  <c:v>4.5837500000000002</c:v>
                </c:pt>
                <c:pt idx="1748">
                  <c:v>4.0454166666666671</c:v>
                </c:pt>
                <c:pt idx="1749">
                  <c:v>4.5204166666666667</c:v>
                </c:pt>
                <c:pt idx="1750">
                  <c:v>5.090416666666667</c:v>
                </c:pt>
                <c:pt idx="1751">
                  <c:v>4.9637500000000001</c:v>
                </c:pt>
                <c:pt idx="1752">
                  <c:v>4.9637500000000001</c:v>
                </c:pt>
                <c:pt idx="1753">
                  <c:v>4.6470833333333328</c:v>
                </c:pt>
                <c:pt idx="1754">
                  <c:v>4.5204166666666667</c:v>
                </c:pt>
                <c:pt idx="1755">
                  <c:v>4.6470833333333328</c:v>
                </c:pt>
                <c:pt idx="1756">
                  <c:v>5.8504166666666659</c:v>
                </c:pt>
                <c:pt idx="1757">
                  <c:v>5.2487500000000002</c:v>
                </c:pt>
                <c:pt idx="1758">
                  <c:v>4.5837500000000002</c:v>
                </c:pt>
                <c:pt idx="1759">
                  <c:v>5.6604166666666673</c:v>
                </c:pt>
                <c:pt idx="1760">
                  <c:v>5.2487500000000002</c:v>
                </c:pt>
                <c:pt idx="1761">
                  <c:v>5.1854166666666668</c:v>
                </c:pt>
                <c:pt idx="1762">
                  <c:v>4.5204166666666667</c:v>
                </c:pt>
                <c:pt idx="1763">
                  <c:v>3.6654166666666663</c:v>
                </c:pt>
                <c:pt idx="1764">
                  <c:v>4.172083333333334</c:v>
                </c:pt>
                <c:pt idx="1765">
                  <c:v>3.6970833333333335</c:v>
                </c:pt>
                <c:pt idx="1766">
                  <c:v>1.7337500000000006</c:v>
                </c:pt>
                <c:pt idx="1767">
                  <c:v>1.2904166666666663</c:v>
                </c:pt>
                <c:pt idx="1768">
                  <c:v>2.3354166666666667</c:v>
                </c:pt>
                <c:pt idx="1769">
                  <c:v>2.0187499999999998</c:v>
                </c:pt>
                <c:pt idx="1770">
                  <c:v>3.7287500000000007</c:v>
                </c:pt>
                <c:pt idx="1771">
                  <c:v>4.4887499999999996</c:v>
                </c:pt>
                <c:pt idx="1772">
                  <c:v>4.552083333333333</c:v>
                </c:pt>
                <c:pt idx="1773">
                  <c:v>3.8237499999999995</c:v>
                </c:pt>
                <c:pt idx="1774">
                  <c:v>4.425416666666667</c:v>
                </c:pt>
                <c:pt idx="1775">
                  <c:v>3.5704166666666675</c:v>
                </c:pt>
                <c:pt idx="1776">
                  <c:v>2.3037500000000009</c:v>
                </c:pt>
                <c:pt idx="1777">
                  <c:v>3.6654166666666663</c:v>
                </c:pt>
                <c:pt idx="1778">
                  <c:v>4.2670833333333338</c:v>
                </c:pt>
                <c:pt idx="1779">
                  <c:v>4.0137499999999999</c:v>
                </c:pt>
                <c:pt idx="1780">
                  <c:v>3.253750000000001</c:v>
                </c:pt>
                <c:pt idx="1781">
                  <c:v>3.5070833333333331</c:v>
                </c:pt>
                <c:pt idx="1782">
                  <c:v>2.8737499999999998</c:v>
                </c:pt>
                <c:pt idx="1783">
                  <c:v>1.955416666666667</c:v>
                </c:pt>
                <c:pt idx="1784">
                  <c:v>2.842083333333334</c:v>
                </c:pt>
                <c:pt idx="1785">
                  <c:v>3.6020833333333333</c:v>
                </c:pt>
                <c:pt idx="1786">
                  <c:v>3.6654166666666663</c:v>
                </c:pt>
                <c:pt idx="1787">
                  <c:v>3.4754166666666673</c:v>
                </c:pt>
                <c:pt idx="1788">
                  <c:v>2.4620833333333341</c:v>
                </c:pt>
                <c:pt idx="1789">
                  <c:v>1.7337500000000006</c:v>
                </c:pt>
                <c:pt idx="1790">
                  <c:v>3.4120833333333342</c:v>
                </c:pt>
                <c:pt idx="1791">
                  <c:v>2.2720833333333337</c:v>
                </c:pt>
                <c:pt idx="1792">
                  <c:v>3.6020833333333333</c:v>
                </c:pt>
                <c:pt idx="1793">
                  <c:v>3.8870833333333343</c:v>
                </c:pt>
                <c:pt idx="1794">
                  <c:v>4.2670833333333338</c:v>
                </c:pt>
                <c:pt idx="1795">
                  <c:v>3.6970833333333335</c:v>
                </c:pt>
                <c:pt idx="1796">
                  <c:v>2.5254166666666671</c:v>
                </c:pt>
                <c:pt idx="1797">
                  <c:v>2.842083333333334</c:v>
                </c:pt>
                <c:pt idx="1798">
                  <c:v>3.4754166666666673</c:v>
                </c:pt>
                <c:pt idx="1799">
                  <c:v>3.8870833333333343</c:v>
                </c:pt>
                <c:pt idx="1800">
                  <c:v>3.4437500000000001</c:v>
                </c:pt>
                <c:pt idx="1801">
                  <c:v>2.842083333333334</c:v>
                </c:pt>
                <c:pt idx="1802">
                  <c:v>3.6337500000000005</c:v>
                </c:pt>
                <c:pt idx="1803">
                  <c:v>3.317083333333334</c:v>
                </c:pt>
                <c:pt idx="1804">
                  <c:v>3.1270833333333332</c:v>
                </c:pt>
                <c:pt idx="1805">
                  <c:v>3.3487499999999999</c:v>
                </c:pt>
                <c:pt idx="1806">
                  <c:v>2.1137500000000005</c:v>
                </c:pt>
                <c:pt idx="1807">
                  <c:v>1.2904166666666663</c:v>
                </c:pt>
                <c:pt idx="1808">
                  <c:v>2.6520833333333331</c:v>
                </c:pt>
                <c:pt idx="1809">
                  <c:v>3.6970833333333335</c:v>
                </c:pt>
                <c:pt idx="1810">
                  <c:v>3.8870833333333343</c:v>
                </c:pt>
                <c:pt idx="1811">
                  <c:v>3.1904166666666662</c:v>
                </c:pt>
                <c:pt idx="1812">
                  <c:v>2.5254166666666671</c:v>
                </c:pt>
                <c:pt idx="1813">
                  <c:v>1.955416666666667</c:v>
                </c:pt>
                <c:pt idx="1814">
                  <c:v>1.9237499999999996</c:v>
                </c:pt>
                <c:pt idx="1815">
                  <c:v>2.0187499999999998</c:v>
                </c:pt>
                <c:pt idx="1816">
                  <c:v>4.140416666666666</c:v>
                </c:pt>
                <c:pt idx="1817">
                  <c:v>5.2804166666666665</c:v>
                </c:pt>
                <c:pt idx="1818">
                  <c:v>5.217083333333334</c:v>
                </c:pt>
                <c:pt idx="1819">
                  <c:v>4.8687500000000004</c:v>
                </c:pt>
                <c:pt idx="1820">
                  <c:v>4.67875</c:v>
                </c:pt>
                <c:pt idx="1821">
                  <c:v>4.0137499999999999</c:v>
                </c:pt>
                <c:pt idx="1822">
                  <c:v>1.987083333333334</c:v>
                </c:pt>
                <c:pt idx="1823">
                  <c:v>2.1770833333333335</c:v>
                </c:pt>
                <c:pt idx="1824">
                  <c:v>3.1904166666666662</c:v>
                </c:pt>
                <c:pt idx="1825">
                  <c:v>4.7420833333333343</c:v>
                </c:pt>
                <c:pt idx="1826">
                  <c:v>4.7420833333333343</c:v>
                </c:pt>
                <c:pt idx="1827">
                  <c:v>4.7104166666666663</c:v>
                </c:pt>
                <c:pt idx="1828">
                  <c:v>3.5387500000000003</c:v>
                </c:pt>
                <c:pt idx="1829">
                  <c:v>3.4120833333333342</c:v>
                </c:pt>
                <c:pt idx="1830">
                  <c:v>2.4304166666666669</c:v>
                </c:pt>
                <c:pt idx="1831">
                  <c:v>2.1770833333333335</c:v>
                </c:pt>
                <c:pt idx="1832">
                  <c:v>1.1320833333333331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1.3220833333333337</c:v>
                </c:pt>
                <c:pt idx="1837">
                  <c:v>1.7337500000000006</c:v>
                </c:pt>
                <c:pt idx="1838">
                  <c:v>0</c:v>
                </c:pt>
                <c:pt idx="1839">
                  <c:v>1.892083333333334</c:v>
                </c:pt>
                <c:pt idx="1840">
                  <c:v>3.6337500000000005</c:v>
                </c:pt>
                <c:pt idx="1841">
                  <c:v>2.7154166666666666</c:v>
                </c:pt>
                <c:pt idx="1842">
                  <c:v>1.1004166666666673</c:v>
                </c:pt>
                <c:pt idx="1843">
                  <c:v>0</c:v>
                </c:pt>
                <c:pt idx="1844">
                  <c:v>0</c:v>
                </c:pt>
                <c:pt idx="1845">
                  <c:v>1.4487499999999998</c:v>
                </c:pt>
                <c:pt idx="1846">
                  <c:v>2.2404166666666665</c:v>
                </c:pt>
                <c:pt idx="1847">
                  <c:v>1.7337500000000006</c:v>
                </c:pt>
                <c:pt idx="1848">
                  <c:v>1.5754166666666671</c:v>
                </c:pt>
                <c:pt idx="1849">
                  <c:v>1.1320833333333331</c:v>
                </c:pt>
                <c:pt idx="1850">
                  <c:v>0</c:v>
                </c:pt>
                <c:pt idx="1851">
                  <c:v>1.7970833333333336</c:v>
                </c:pt>
                <c:pt idx="1852">
                  <c:v>1.987083333333334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1.7337500000000006</c:v>
                </c:pt>
                <c:pt idx="1859">
                  <c:v>1.7337500000000006</c:v>
                </c:pt>
                <c:pt idx="1860">
                  <c:v>1.2270833333333333</c:v>
                </c:pt>
                <c:pt idx="1861">
                  <c:v>2.4304166666666669</c:v>
                </c:pt>
                <c:pt idx="1862">
                  <c:v>2.2404166666666665</c:v>
                </c:pt>
                <c:pt idx="1863">
                  <c:v>1.3220833333333337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1.7654166666666664</c:v>
                </c:pt>
                <c:pt idx="1868">
                  <c:v>3.0004166666666672</c:v>
                </c:pt>
                <c:pt idx="1869">
                  <c:v>2.3354166666666667</c:v>
                </c:pt>
                <c:pt idx="1870">
                  <c:v>1.6704166666666673</c:v>
                </c:pt>
                <c:pt idx="1871">
                  <c:v>1.7020833333333334</c:v>
                </c:pt>
                <c:pt idx="1872">
                  <c:v>1.4170833333333339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1.2270833333333333</c:v>
                </c:pt>
                <c:pt idx="1881">
                  <c:v>1.3854166666666667</c:v>
                </c:pt>
                <c:pt idx="1882">
                  <c:v>0</c:v>
                </c:pt>
                <c:pt idx="1883">
                  <c:v>0</c:v>
                </c:pt>
                <c:pt idx="1884">
                  <c:v>1.037083333333334</c:v>
                </c:pt>
                <c:pt idx="1885">
                  <c:v>0</c:v>
                </c:pt>
                <c:pt idx="1886">
                  <c:v>0</c:v>
                </c:pt>
                <c:pt idx="1887">
                  <c:v>1.1320833333333331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1.0054166666666668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2.6520833333333331</c:v>
                </c:pt>
                <c:pt idx="2006">
                  <c:v>2.0820833333333328</c:v>
                </c:pt>
                <c:pt idx="2007">
                  <c:v>2.6520833333333331</c:v>
                </c:pt>
                <c:pt idx="2008">
                  <c:v>1.607083333333333</c:v>
                </c:pt>
                <c:pt idx="2009">
                  <c:v>1.3220833333333337</c:v>
                </c:pt>
                <c:pt idx="2010">
                  <c:v>1.1320833333333331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1.3537500000000007</c:v>
                </c:pt>
                <c:pt idx="2015">
                  <c:v>1.0687500000000001</c:v>
                </c:pt>
                <c:pt idx="2016">
                  <c:v>1.1320833333333331</c:v>
                </c:pt>
                <c:pt idx="2017">
                  <c:v>1.0054166666666668</c:v>
                </c:pt>
                <c:pt idx="2018">
                  <c:v>0</c:v>
                </c:pt>
                <c:pt idx="2019">
                  <c:v>1.3854166666666667</c:v>
                </c:pt>
                <c:pt idx="2020">
                  <c:v>3.0004166666666672</c:v>
                </c:pt>
                <c:pt idx="2021">
                  <c:v>2.4937499999999999</c:v>
                </c:pt>
                <c:pt idx="2022">
                  <c:v>2.905416666666667</c:v>
                </c:pt>
                <c:pt idx="2023">
                  <c:v>2.7787500000000009</c:v>
                </c:pt>
                <c:pt idx="2024">
                  <c:v>2.0504166666666674</c:v>
                </c:pt>
                <c:pt idx="2025">
                  <c:v>2.3354166666666667</c:v>
                </c:pt>
                <c:pt idx="2026">
                  <c:v>2.6520833333333331</c:v>
                </c:pt>
                <c:pt idx="2027">
                  <c:v>2.4620833333333341</c:v>
                </c:pt>
                <c:pt idx="2028">
                  <c:v>2.3037500000000009</c:v>
                </c:pt>
                <c:pt idx="2029">
                  <c:v>2.7154166666666666</c:v>
                </c:pt>
                <c:pt idx="2030">
                  <c:v>2.1454166666666676</c:v>
                </c:pt>
                <c:pt idx="2031">
                  <c:v>1.3537500000000007</c:v>
                </c:pt>
                <c:pt idx="2032">
                  <c:v>1.0054166666666668</c:v>
                </c:pt>
                <c:pt idx="2033">
                  <c:v>0</c:v>
                </c:pt>
                <c:pt idx="2034">
                  <c:v>2.1770833333333335</c:v>
                </c:pt>
                <c:pt idx="2035">
                  <c:v>1.5120833333333339</c:v>
                </c:pt>
                <c:pt idx="2036">
                  <c:v>2.4304166666666669</c:v>
                </c:pt>
                <c:pt idx="2037">
                  <c:v>2.8104166666666668</c:v>
                </c:pt>
                <c:pt idx="2038">
                  <c:v>2.3037500000000009</c:v>
                </c:pt>
                <c:pt idx="2039">
                  <c:v>1.7020833333333334</c:v>
                </c:pt>
                <c:pt idx="2040">
                  <c:v>0.97374999999999967</c:v>
                </c:pt>
                <c:pt idx="2041">
                  <c:v>1.8604166666666666</c:v>
                </c:pt>
                <c:pt idx="2042">
                  <c:v>0</c:v>
                </c:pt>
                <c:pt idx="2043">
                  <c:v>0</c:v>
                </c:pt>
                <c:pt idx="2044">
                  <c:v>2.0820833333333328</c:v>
                </c:pt>
                <c:pt idx="2045">
                  <c:v>3.253750000000001</c:v>
                </c:pt>
                <c:pt idx="2046">
                  <c:v>3.9820833333333332</c:v>
                </c:pt>
                <c:pt idx="2047">
                  <c:v>4.3620833333333335</c:v>
                </c:pt>
                <c:pt idx="2048">
                  <c:v>4.172083333333334</c:v>
                </c:pt>
                <c:pt idx="2049">
                  <c:v>3.9504166666666674</c:v>
                </c:pt>
                <c:pt idx="2050">
                  <c:v>3.5704166666666675</c:v>
                </c:pt>
                <c:pt idx="2051">
                  <c:v>3.4120833333333342</c:v>
                </c:pt>
                <c:pt idx="2052">
                  <c:v>3.253750000000001</c:v>
                </c:pt>
                <c:pt idx="2053">
                  <c:v>2.7154166666666666</c:v>
                </c:pt>
                <c:pt idx="2054">
                  <c:v>2.2404166666666665</c:v>
                </c:pt>
                <c:pt idx="2055">
                  <c:v>3.253750000000001</c:v>
                </c:pt>
                <c:pt idx="2056">
                  <c:v>2.4937499999999999</c:v>
                </c:pt>
                <c:pt idx="2057">
                  <c:v>1.9237499999999996</c:v>
                </c:pt>
                <c:pt idx="2058">
                  <c:v>2.1454166666666676</c:v>
                </c:pt>
                <c:pt idx="2059">
                  <c:v>2.7787500000000009</c:v>
                </c:pt>
                <c:pt idx="2060">
                  <c:v>3.8554166666666672</c:v>
                </c:pt>
                <c:pt idx="2061">
                  <c:v>4.8370833333333341</c:v>
                </c:pt>
                <c:pt idx="2062">
                  <c:v>4.0137499999999999</c:v>
                </c:pt>
                <c:pt idx="2063">
                  <c:v>3.4437500000000001</c:v>
                </c:pt>
                <c:pt idx="2064">
                  <c:v>5.1854166666666668</c:v>
                </c:pt>
                <c:pt idx="2065">
                  <c:v>4.9954166666666673</c:v>
                </c:pt>
                <c:pt idx="2066">
                  <c:v>5.090416666666667</c:v>
                </c:pt>
                <c:pt idx="2067">
                  <c:v>4.9954166666666673</c:v>
                </c:pt>
                <c:pt idx="2068">
                  <c:v>4.8054166666666669</c:v>
                </c:pt>
                <c:pt idx="2069">
                  <c:v>4.4570833333333333</c:v>
                </c:pt>
                <c:pt idx="2070">
                  <c:v>4.8054166666666669</c:v>
                </c:pt>
                <c:pt idx="2071">
                  <c:v>5.3754166666666672</c:v>
                </c:pt>
                <c:pt idx="2072">
                  <c:v>5.5337500000000004</c:v>
                </c:pt>
                <c:pt idx="2073">
                  <c:v>5.5337500000000004</c:v>
                </c:pt>
                <c:pt idx="2074">
                  <c:v>4.6154166666666665</c:v>
                </c:pt>
                <c:pt idx="2075">
                  <c:v>3.4437500000000001</c:v>
                </c:pt>
                <c:pt idx="2076">
                  <c:v>2.1454166666666676</c:v>
                </c:pt>
                <c:pt idx="2077">
                  <c:v>2.7470833333333338</c:v>
                </c:pt>
                <c:pt idx="2078">
                  <c:v>3.6654166666666663</c:v>
                </c:pt>
                <c:pt idx="2079">
                  <c:v>3.4437500000000001</c:v>
                </c:pt>
                <c:pt idx="2080">
                  <c:v>3.8554166666666672</c:v>
                </c:pt>
                <c:pt idx="2081">
                  <c:v>4.2987500000000001</c:v>
                </c:pt>
                <c:pt idx="2082">
                  <c:v>4.2354166666666666</c:v>
                </c:pt>
                <c:pt idx="2083">
                  <c:v>3.7287500000000007</c:v>
                </c:pt>
                <c:pt idx="2084">
                  <c:v>3.5387500000000003</c:v>
                </c:pt>
                <c:pt idx="2085">
                  <c:v>3.9187500000000002</c:v>
                </c:pt>
                <c:pt idx="2086">
                  <c:v>4.0454166666666671</c:v>
                </c:pt>
                <c:pt idx="2087">
                  <c:v>4.2987500000000001</c:v>
                </c:pt>
                <c:pt idx="2088">
                  <c:v>4.3620833333333335</c:v>
                </c:pt>
                <c:pt idx="2089">
                  <c:v>4.4887499999999996</c:v>
                </c:pt>
                <c:pt idx="2090">
                  <c:v>4.425416666666667</c:v>
                </c:pt>
                <c:pt idx="2091">
                  <c:v>4.172083333333334</c:v>
                </c:pt>
                <c:pt idx="2092">
                  <c:v>2.5570833333333329</c:v>
                </c:pt>
                <c:pt idx="2093">
                  <c:v>1.6704166666666673</c:v>
                </c:pt>
                <c:pt idx="2094">
                  <c:v>2.4620833333333341</c:v>
                </c:pt>
                <c:pt idx="2095">
                  <c:v>4.2987500000000001</c:v>
                </c:pt>
                <c:pt idx="2096">
                  <c:v>4.8370833333333341</c:v>
                </c:pt>
                <c:pt idx="2097">
                  <c:v>5.34375</c:v>
                </c:pt>
                <c:pt idx="2098">
                  <c:v>4.5837500000000002</c:v>
                </c:pt>
                <c:pt idx="2099">
                  <c:v>4.0454166666666671</c:v>
                </c:pt>
                <c:pt idx="2100">
                  <c:v>4.67875</c:v>
                </c:pt>
                <c:pt idx="2101">
                  <c:v>4.8370833333333341</c:v>
                </c:pt>
                <c:pt idx="2102">
                  <c:v>5.4070833333333335</c:v>
                </c:pt>
                <c:pt idx="2103">
                  <c:v>5.5020833333333332</c:v>
                </c:pt>
                <c:pt idx="2104">
                  <c:v>4.425416666666667</c:v>
                </c:pt>
                <c:pt idx="2105">
                  <c:v>4.172083333333334</c:v>
                </c:pt>
                <c:pt idx="2106">
                  <c:v>4.5837500000000002</c:v>
                </c:pt>
                <c:pt idx="2107">
                  <c:v>4.9004166666666675</c:v>
                </c:pt>
                <c:pt idx="2108">
                  <c:v>4.9637500000000001</c:v>
                </c:pt>
                <c:pt idx="2109">
                  <c:v>4.9954166666666673</c:v>
                </c:pt>
                <c:pt idx="2110">
                  <c:v>5.090416666666667</c:v>
                </c:pt>
                <c:pt idx="2111">
                  <c:v>5.1854166666666668</c:v>
                </c:pt>
                <c:pt idx="2112">
                  <c:v>5.8820833333333331</c:v>
                </c:pt>
                <c:pt idx="2113">
                  <c:v>5.1537500000000005</c:v>
                </c:pt>
                <c:pt idx="2114">
                  <c:v>4.7420833333333343</c:v>
                </c:pt>
                <c:pt idx="2115">
                  <c:v>5.090416666666667</c:v>
                </c:pt>
                <c:pt idx="2116">
                  <c:v>5.3120833333333337</c:v>
                </c:pt>
                <c:pt idx="2117">
                  <c:v>6.3570833333333336</c:v>
                </c:pt>
                <c:pt idx="2118">
                  <c:v>6.3887499999999999</c:v>
                </c:pt>
                <c:pt idx="2119">
                  <c:v>5.597083333333333</c:v>
                </c:pt>
                <c:pt idx="2120">
                  <c:v>4.3304166666666664</c:v>
                </c:pt>
                <c:pt idx="2121">
                  <c:v>3.5704166666666675</c:v>
                </c:pt>
                <c:pt idx="2122">
                  <c:v>4.2670833333333338</c:v>
                </c:pt>
                <c:pt idx="2123">
                  <c:v>3.032083333333333</c:v>
                </c:pt>
                <c:pt idx="2124">
                  <c:v>4.140416666666666</c:v>
                </c:pt>
                <c:pt idx="2125">
                  <c:v>4.7420833333333343</c:v>
                </c:pt>
                <c:pt idx="2126">
                  <c:v>4.7737500000000006</c:v>
                </c:pt>
                <c:pt idx="2127">
                  <c:v>5.2487500000000002</c:v>
                </c:pt>
                <c:pt idx="2128">
                  <c:v>5.0587500000000007</c:v>
                </c:pt>
                <c:pt idx="2129">
                  <c:v>4.5837500000000002</c:v>
                </c:pt>
                <c:pt idx="2130">
                  <c:v>4.7737500000000006</c:v>
                </c:pt>
                <c:pt idx="2131">
                  <c:v>4.6470833333333328</c:v>
                </c:pt>
                <c:pt idx="2132">
                  <c:v>6.0720833333333335</c:v>
                </c:pt>
                <c:pt idx="2133">
                  <c:v>5.7554166666666662</c:v>
                </c:pt>
                <c:pt idx="2134">
                  <c:v>3.7604166666666665</c:v>
                </c:pt>
                <c:pt idx="2135">
                  <c:v>2.3670833333333339</c:v>
                </c:pt>
                <c:pt idx="2136">
                  <c:v>2.7470833333333338</c:v>
                </c:pt>
                <c:pt idx="2137">
                  <c:v>4.3937499999999998</c:v>
                </c:pt>
                <c:pt idx="2138">
                  <c:v>4.9320833333333338</c:v>
                </c:pt>
                <c:pt idx="2139">
                  <c:v>6.3887499999999999</c:v>
                </c:pt>
                <c:pt idx="2140">
                  <c:v>7.1804166666666669</c:v>
                </c:pt>
                <c:pt idx="2141">
                  <c:v>7.4970833333333333</c:v>
                </c:pt>
                <c:pt idx="2142">
                  <c:v>8.0354166666666682</c:v>
                </c:pt>
                <c:pt idx="2143">
                  <c:v>7.3070833333333338</c:v>
                </c:pt>
                <c:pt idx="2144">
                  <c:v>7.8454166666666669</c:v>
                </c:pt>
                <c:pt idx="2145">
                  <c:v>7.2754166666666666</c:v>
                </c:pt>
                <c:pt idx="2146">
                  <c:v>7.7820833333333335</c:v>
                </c:pt>
                <c:pt idx="2147">
                  <c:v>8.6054166666666667</c:v>
                </c:pt>
                <c:pt idx="2148">
                  <c:v>5.7554166666666662</c:v>
                </c:pt>
                <c:pt idx="2149">
                  <c:v>3.8554166666666672</c:v>
                </c:pt>
                <c:pt idx="2150">
                  <c:v>3.3804166666666671</c:v>
                </c:pt>
                <c:pt idx="2151">
                  <c:v>3.4120833333333342</c:v>
                </c:pt>
                <c:pt idx="2152">
                  <c:v>4.2037500000000012</c:v>
                </c:pt>
                <c:pt idx="2153">
                  <c:v>4.1087500000000006</c:v>
                </c:pt>
                <c:pt idx="2154">
                  <c:v>3.7920833333333337</c:v>
                </c:pt>
                <c:pt idx="2155">
                  <c:v>4.7104166666666663</c:v>
                </c:pt>
                <c:pt idx="2156">
                  <c:v>4.3304166666666664</c:v>
                </c:pt>
                <c:pt idx="2157">
                  <c:v>4.0770833333333334</c:v>
                </c:pt>
                <c:pt idx="2158">
                  <c:v>3.9820833333333332</c:v>
                </c:pt>
                <c:pt idx="2159">
                  <c:v>3.8237499999999995</c:v>
                </c:pt>
                <c:pt idx="2160">
                  <c:v>3.5704166666666675</c:v>
                </c:pt>
                <c:pt idx="2161">
                  <c:v>4.3304166666666664</c:v>
                </c:pt>
                <c:pt idx="2162">
                  <c:v>4.8370833333333341</c:v>
                </c:pt>
                <c:pt idx="2163">
                  <c:v>4.67875</c:v>
                </c:pt>
                <c:pt idx="2164">
                  <c:v>3.5704166666666675</c:v>
                </c:pt>
                <c:pt idx="2165">
                  <c:v>4.6470833333333328</c:v>
                </c:pt>
                <c:pt idx="2166">
                  <c:v>4.9954166666666673</c:v>
                </c:pt>
                <c:pt idx="2167">
                  <c:v>4.8370833333333341</c:v>
                </c:pt>
                <c:pt idx="2168">
                  <c:v>4.8370833333333341</c:v>
                </c:pt>
                <c:pt idx="2169">
                  <c:v>5.3120833333333337</c:v>
                </c:pt>
                <c:pt idx="2170">
                  <c:v>4.6154166666666665</c:v>
                </c:pt>
                <c:pt idx="2171">
                  <c:v>3.1587500000000004</c:v>
                </c:pt>
                <c:pt idx="2172">
                  <c:v>2.9370833333333342</c:v>
                </c:pt>
                <c:pt idx="2173">
                  <c:v>2.7154166666666666</c:v>
                </c:pt>
                <c:pt idx="2174">
                  <c:v>3.4437500000000001</c:v>
                </c:pt>
                <c:pt idx="2175">
                  <c:v>3.8554166666666672</c:v>
                </c:pt>
                <c:pt idx="2176">
                  <c:v>3.8870833333333343</c:v>
                </c:pt>
                <c:pt idx="2177">
                  <c:v>4.4570833333333333</c:v>
                </c:pt>
                <c:pt idx="2178">
                  <c:v>4.2987500000000001</c:v>
                </c:pt>
                <c:pt idx="2179">
                  <c:v>4.67875</c:v>
                </c:pt>
                <c:pt idx="2180">
                  <c:v>5.6604166666666673</c:v>
                </c:pt>
                <c:pt idx="2181">
                  <c:v>4.3304166666666664</c:v>
                </c:pt>
                <c:pt idx="2182">
                  <c:v>3.8237499999999995</c:v>
                </c:pt>
                <c:pt idx="2183">
                  <c:v>3.7287500000000007</c:v>
                </c:pt>
                <c:pt idx="2184">
                  <c:v>2.9370833333333342</c:v>
                </c:pt>
                <c:pt idx="2185">
                  <c:v>2.5887500000000001</c:v>
                </c:pt>
                <c:pt idx="2186">
                  <c:v>1.6704166666666673</c:v>
                </c:pt>
                <c:pt idx="2187">
                  <c:v>2.4937499999999999</c:v>
                </c:pt>
                <c:pt idx="2188">
                  <c:v>2.7470833333333338</c:v>
                </c:pt>
                <c:pt idx="2189">
                  <c:v>1.2270833333333333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2.6837500000000007</c:v>
                </c:pt>
                <c:pt idx="2194">
                  <c:v>3.3487499999999999</c:v>
                </c:pt>
                <c:pt idx="2195">
                  <c:v>3.5387500000000003</c:v>
                </c:pt>
                <c:pt idx="2196">
                  <c:v>3.5070833333333331</c:v>
                </c:pt>
                <c:pt idx="2197">
                  <c:v>4.9004166666666675</c:v>
                </c:pt>
                <c:pt idx="2198">
                  <c:v>4.3620833333333335</c:v>
                </c:pt>
                <c:pt idx="2199">
                  <c:v>3.9504166666666674</c:v>
                </c:pt>
                <c:pt idx="2200">
                  <c:v>3.1904166666666662</c:v>
                </c:pt>
                <c:pt idx="2201">
                  <c:v>1.9237499999999996</c:v>
                </c:pt>
                <c:pt idx="2202">
                  <c:v>1.2587500000000005</c:v>
                </c:pt>
                <c:pt idx="2203">
                  <c:v>3.6020833333333333</c:v>
                </c:pt>
                <c:pt idx="2204">
                  <c:v>3.6970833333333335</c:v>
                </c:pt>
                <c:pt idx="2205">
                  <c:v>3.7604166666666665</c:v>
                </c:pt>
                <c:pt idx="2206">
                  <c:v>4.3304166666666664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C1A-4851-A4C9-6A25F99E8A10}"/>
            </c:ext>
          </c:extLst>
        </c:ser>
        <c:axId val="110569344"/>
        <c:axId val="110570880"/>
      </c:scatterChart>
      <c:valAx>
        <c:axId val="110569344"/>
        <c:scaling>
          <c:orientation val="minMax"/>
        </c:scaling>
        <c:axPos val="b"/>
        <c:majorGridlines/>
        <c:numFmt formatCode="General" sourceLinked="1"/>
        <c:tickLblPos val="nextTo"/>
        <c:crossAx val="110570880"/>
        <c:crosses val="autoZero"/>
        <c:crossBetween val="midCat"/>
        <c:majorUnit val="5"/>
      </c:valAx>
      <c:valAx>
        <c:axId val="110570880"/>
        <c:scaling>
          <c:orientation val="minMax"/>
        </c:scaling>
        <c:axPos val="l"/>
        <c:majorGridlines/>
        <c:numFmt formatCode="General" sourceLinked="1"/>
        <c:tickLblPos val="nextTo"/>
        <c:crossAx val="110569344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xVal>
            <c:numRef>
              <c:f>'roční náklady'!$U$4:$U$7</c:f>
              <c:numCache>
                <c:formatCode>mmm/yy</c:formatCode>
                <c:ptCount val="4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</c:numCache>
            </c:numRef>
          </c:xVal>
          <c:yVal>
            <c:numRef>
              <c:f>'roční náklady'!$V$4:$V$7</c:f>
              <c:numCache>
                <c:formatCode>General</c:formatCode>
                <c:ptCount val="4"/>
                <c:pt idx="0">
                  <c:v>6.5983333333333318</c:v>
                </c:pt>
                <c:pt idx="1">
                  <c:v>3.3798387096774194</c:v>
                </c:pt>
                <c:pt idx="2">
                  <c:v>1.8185483870967754</c:v>
                </c:pt>
                <c:pt idx="3">
                  <c:v>5.6560344827586198</c:v>
                </c:pt>
              </c:numCache>
            </c:numRef>
          </c:yVal>
        </c:ser>
        <c:ser>
          <c:idx val="1"/>
          <c:order val="1"/>
          <c:xVal>
            <c:numRef>
              <c:f>'roční náklady'!$U$4:$U$7</c:f>
              <c:numCache>
                <c:formatCode>mmm/yy</c:formatCode>
                <c:ptCount val="4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</c:numCache>
            </c:numRef>
          </c:xVal>
          <c:yVal>
            <c:numRef>
              <c:f>'roční náklady'!$W$4:$W$7</c:f>
              <c:numCache>
                <c:formatCode>General</c:formatCode>
                <c:ptCount val="4"/>
                <c:pt idx="0">
                  <c:v>7</c:v>
                </c:pt>
                <c:pt idx="1">
                  <c:v>4</c:v>
                </c:pt>
                <c:pt idx="2">
                  <c:v>2.8</c:v>
                </c:pt>
                <c:pt idx="3">
                  <c:v>6.2</c:v>
                </c:pt>
              </c:numCache>
            </c:numRef>
          </c:yVal>
        </c:ser>
        <c:axId val="114056192"/>
        <c:axId val="114062080"/>
      </c:scatterChart>
      <c:valAx>
        <c:axId val="114056192"/>
        <c:scaling>
          <c:orientation val="minMax"/>
        </c:scaling>
        <c:axPos val="b"/>
        <c:majorGridlines/>
        <c:numFmt formatCode="mmm/yy" sourceLinked="1"/>
        <c:tickLblPos val="nextTo"/>
        <c:crossAx val="114062080"/>
        <c:crosses val="autoZero"/>
        <c:crossBetween val="midCat"/>
        <c:majorUnit val="30"/>
      </c:valAx>
      <c:valAx>
        <c:axId val="114062080"/>
        <c:scaling>
          <c:orientation val="minMax"/>
        </c:scaling>
        <c:axPos val="l"/>
        <c:majorGridlines/>
        <c:numFmt formatCode="General" sourceLinked="1"/>
        <c:tickLblPos val="nextTo"/>
        <c:crossAx val="1140561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tx>
            <c:strRef>
              <c:f>'výpočet TZ'!$R$31</c:f>
              <c:strCache>
                <c:ptCount val="1"/>
                <c:pt idx="0">
                  <c:v>Q,H,nd[W]</c:v>
                </c:pt>
              </c:strCache>
            </c:strRef>
          </c:tx>
          <c:marker>
            <c:symbol val="none"/>
          </c:marker>
          <c:xVal>
            <c:numRef>
              <c:f>'výpočet TZ'!$B$32:$B$44</c:f>
              <c:numCache>
                <c:formatCode>General</c:formatCode>
                <c:ptCount val="13"/>
                <c:pt idx="0">
                  <c:v>-4.2</c:v>
                </c:pt>
                <c:pt idx="1">
                  <c:v>-1.8</c:v>
                </c:pt>
                <c:pt idx="2">
                  <c:v>2.5</c:v>
                </c:pt>
                <c:pt idx="3">
                  <c:v>7.8</c:v>
                </c:pt>
                <c:pt idx="4">
                  <c:v>12.7</c:v>
                </c:pt>
                <c:pt idx="5">
                  <c:v>15.5</c:v>
                </c:pt>
                <c:pt idx="6">
                  <c:v>17.100000000000001</c:v>
                </c:pt>
                <c:pt idx="7">
                  <c:v>16.5</c:v>
                </c:pt>
                <c:pt idx="8">
                  <c:v>12.6</c:v>
                </c:pt>
                <c:pt idx="9">
                  <c:v>7.8</c:v>
                </c:pt>
                <c:pt idx="10">
                  <c:v>2.6</c:v>
                </c:pt>
                <c:pt idx="11">
                  <c:v>-2</c:v>
                </c:pt>
                <c:pt idx="12">
                  <c:v>-4.2</c:v>
                </c:pt>
              </c:numCache>
            </c:numRef>
          </c:xVal>
          <c:yVal>
            <c:numRef>
              <c:f>'výpočet TZ'!$R$32:$R$44</c:f>
              <c:numCache>
                <c:formatCode>General</c:formatCode>
                <c:ptCount val="13"/>
                <c:pt idx="0">
                  <c:v>2337.216248506571</c:v>
                </c:pt>
                <c:pt idx="1">
                  <c:v>1779.9272486772486</c:v>
                </c:pt>
                <c:pt idx="2">
                  <c:v>1165.2479091995222</c:v>
                </c:pt>
                <c:pt idx="3">
                  <c:v>459.10493827160491</c:v>
                </c:pt>
                <c:pt idx="4">
                  <c:v>117.98088410991637</c:v>
                </c:pt>
                <c:pt idx="8">
                  <c:v>175.9259259259259</c:v>
                </c:pt>
                <c:pt idx="9">
                  <c:v>742.60752688172045</c:v>
                </c:pt>
                <c:pt idx="10">
                  <c:v>1526.2345679012344</c:v>
                </c:pt>
                <c:pt idx="11">
                  <c:v>2147.5507765830348</c:v>
                </c:pt>
                <c:pt idx="12">
                  <c:v>2337.216248506571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C34-4C7D-B756-DC96F885883E}"/>
            </c:ext>
          </c:extLst>
        </c:ser>
        <c:ser>
          <c:idx val="1"/>
          <c:order val="1"/>
          <c:tx>
            <c:strRef>
              <c:f>'výpočet TZ'!$S$31</c:f>
              <c:strCache>
                <c:ptCount val="1"/>
                <c:pt idx="0">
                  <c:v>ekv</c:v>
                </c:pt>
              </c:strCache>
            </c:strRef>
          </c:tx>
          <c:marker>
            <c:symbol val="none"/>
          </c:marker>
          <c:xVal>
            <c:numRef>
              <c:f>'výpočet TZ'!$B$32:$B$44</c:f>
              <c:numCache>
                <c:formatCode>General</c:formatCode>
                <c:ptCount val="13"/>
                <c:pt idx="0">
                  <c:v>-4.2</c:v>
                </c:pt>
                <c:pt idx="1">
                  <c:v>-1.8</c:v>
                </c:pt>
                <c:pt idx="2">
                  <c:v>2.5</c:v>
                </c:pt>
                <c:pt idx="3">
                  <c:v>7.8</c:v>
                </c:pt>
                <c:pt idx="4">
                  <c:v>12.7</c:v>
                </c:pt>
                <c:pt idx="5">
                  <c:v>15.5</c:v>
                </c:pt>
                <c:pt idx="6">
                  <c:v>17.100000000000001</c:v>
                </c:pt>
                <c:pt idx="7">
                  <c:v>16.5</c:v>
                </c:pt>
                <c:pt idx="8">
                  <c:v>12.6</c:v>
                </c:pt>
                <c:pt idx="9">
                  <c:v>7.8</c:v>
                </c:pt>
                <c:pt idx="10">
                  <c:v>2.6</c:v>
                </c:pt>
                <c:pt idx="11">
                  <c:v>-2</c:v>
                </c:pt>
                <c:pt idx="12">
                  <c:v>-4.2</c:v>
                </c:pt>
              </c:numCache>
            </c:numRef>
          </c:xVal>
          <c:yVal>
            <c:numRef>
              <c:f>'výpočet TZ'!$S$32:$S$44</c:f>
              <c:numCache>
                <c:formatCode>General</c:formatCode>
                <c:ptCount val="13"/>
                <c:pt idx="0">
                  <c:v>2207.3333333333335</c:v>
                </c:pt>
                <c:pt idx="1">
                  <c:v>1899.3333333333333</c:v>
                </c:pt>
                <c:pt idx="2">
                  <c:v>1347.5</c:v>
                </c:pt>
                <c:pt idx="3">
                  <c:v>667.33333333333337</c:v>
                </c:pt>
                <c:pt idx="4">
                  <c:v>38.500000000000092</c:v>
                </c:pt>
                <c:pt idx="8">
                  <c:v>51.333333333333378</c:v>
                </c:pt>
                <c:pt idx="9">
                  <c:v>667.33333333333337</c:v>
                </c:pt>
                <c:pt idx="10">
                  <c:v>1334.6666666666667</c:v>
                </c:pt>
                <c:pt idx="11">
                  <c:v>1925</c:v>
                </c:pt>
                <c:pt idx="12">
                  <c:v>2207.3333333333335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3C34-4C7D-B756-DC96F885883E}"/>
            </c:ext>
          </c:extLst>
        </c:ser>
        <c:ser>
          <c:idx val="2"/>
          <c:order val="2"/>
          <c:tx>
            <c:strRef>
              <c:f>'výpočet TZ'!$T$31</c:f>
              <c:strCache>
                <c:ptCount val="1"/>
                <c:pt idx="0">
                  <c:v>Q,H,ht[W] </c:v>
                </c:pt>
              </c:strCache>
            </c:strRef>
          </c:tx>
          <c:marker>
            <c:symbol val="none"/>
          </c:marker>
          <c:xVal>
            <c:numRef>
              <c:f>'výpočet TZ'!$B$32:$B$44</c:f>
              <c:numCache>
                <c:formatCode>General</c:formatCode>
                <c:ptCount val="13"/>
                <c:pt idx="0">
                  <c:v>-4.2</c:v>
                </c:pt>
                <c:pt idx="1">
                  <c:v>-1.8</c:v>
                </c:pt>
                <c:pt idx="2">
                  <c:v>2.5</c:v>
                </c:pt>
                <c:pt idx="3">
                  <c:v>7.8</c:v>
                </c:pt>
                <c:pt idx="4">
                  <c:v>12.7</c:v>
                </c:pt>
                <c:pt idx="5">
                  <c:v>15.5</c:v>
                </c:pt>
                <c:pt idx="6">
                  <c:v>17.100000000000001</c:v>
                </c:pt>
                <c:pt idx="7">
                  <c:v>16.5</c:v>
                </c:pt>
                <c:pt idx="8">
                  <c:v>12.6</c:v>
                </c:pt>
                <c:pt idx="9">
                  <c:v>7.8</c:v>
                </c:pt>
                <c:pt idx="10">
                  <c:v>2.6</c:v>
                </c:pt>
                <c:pt idx="11">
                  <c:v>-2</c:v>
                </c:pt>
                <c:pt idx="12">
                  <c:v>-4.2</c:v>
                </c:pt>
              </c:numCache>
            </c:numRef>
          </c:xVal>
          <c:yVal>
            <c:numRef>
              <c:f>'výpočet TZ'!$T$32:$T$44</c:f>
              <c:numCache>
                <c:formatCode>General</c:formatCode>
                <c:ptCount val="13"/>
                <c:pt idx="0">
                  <c:v>3229.5400238948623</c:v>
                </c:pt>
                <c:pt idx="1">
                  <c:v>2923.2804232804233</c:v>
                </c:pt>
                <c:pt idx="2">
                  <c:v>2374.9253285543609</c:v>
                </c:pt>
                <c:pt idx="3">
                  <c:v>1698.6882716049383</c:v>
                </c:pt>
                <c:pt idx="4">
                  <c:v>1073.7753882915174</c:v>
                </c:pt>
                <c:pt idx="5">
                  <c:v>716.43518518518522</c:v>
                </c:pt>
                <c:pt idx="6">
                  <c:v>512.24611708482678</c:v>
                </c:pt>
                <c:pt idx="7">
                  <c:v>588.78434886499406</c:v>
                </c:pt>
                <c:pt idx="8">
                  <c:v>1086.4197530864199</c:v>
                </c:pt>
                <c:pt idx="9">
                  <c:v>1698.7753882915169</c:v>
                </c:pt>
                <c:pt idx="10">
                  <c:v>2361.8827160493825</c:v>
                </c:pt>
                <c:pt idx="11">
                  <c:v>2948.7753882915172</c:v>
                </c:pt>
                <c:pt idx="12">
                  <c:v>3229.5400238948623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3C34-4C7D-B756-DC96F885883E}"/>
            </c:ext>
          </c:extLst>
        </c:ser>
        <c:ser>
          <c:idx val="3"/>
          <c:order val="3"/>
          <c:tx>
            <c:strRef>
              <c:f>'výpočet TZ'!$U$31</c:f>
              <c:strCache>
                <c:ptCount val="1"/>
                <c:pt idx="0">
                  <c:v>zisky</c:v>
                </c:pt>
              </c:strCache>
            </c:strRef>
          </c:tx>
          <c:marker>
            <c:symbol val="none"/>
          </c:marker>
          <c:xVal>
            <c:numRef>
              <c:f>'výpočet TZ'!$B$32:$B$44</c:f>
              <c:numCache>
                <c:formatCode>General</c:formatCode>
                <c:ptCount val="13"/>
                <c:pt idx="0">
                  <c:v>-4.2</c:v>
                </c:pt>
                <c:pt idx="1">
                  <c:v>-1.8</c:v>
                </c:pt>
                <c:pt idx="2">
                  <c:v>2.5</c:v>
                </c:pt>
                <c:pt idx="3">
                  <c:v>7.8</c:v>
                </c:pt>
                <c:pt idx="4">
                  <c:v>12.7</c:v>
                </c:pt>
                <c:pt idx="5">
                  <c:v>15.5</c:v>
                </c:pt>
                <c:pt idx="6">
                  <c:v>17.100000000000001</c:v>
                </c:pt>
                <c:pt idx="7">
                  <c:v>16.5</c:v>
                </c:pt>
                <c:pt idx="8">
                  <c:v>12.6</c:v>
                </c:pt>
                <c:pt idx="9">
                  <c:v>7.8</c:v>
                </c:pt>
                <c:pt idx="10">
                  <c:v>2.6</c:v>
                </c:pt>
                <c:pt idx="11">
                  <c:v>-2</c:v>
                </c:pt>
                <c:pt idx="12">
                  <c:v>-4.2</c:v>
                </c:pt>
              </c:numCache>
            </c:numRef>
          </c:xVal>
          <c:yVal>
            <c:numRef>
              <c:f>'výpočet TZ'!$U$32:$U$44</c:f>
              <c:numCache>
                <c:formatCode>General</c:formatCode>
                <c:ptCount val="13"/>
                <c:pt idx="0">
                  <c:v>891.94855137395461</c:v>
                </c:pt>
                <c:pt idx="1">
                  <c:v>1143.7698412698412</c:v>
                </c:pt>
                <c:pt idx="2">
                  <c:v>1209.6609916367979</c:v>
                </c:pt>
                <c:pt idx="3">
                  <c:v>1239.7831790123455</c:v>
                </c:pt>
                <c:pt idx="4">
                  <c:v>955.88709677419365</c:v>
                </c:pt>
                <c:pt idx="5">
                  <c:v>715.7673611111112</c:v>
                </c:pt>
                <c:pt idx="6">
                  <c:v>511.74395161290323</c:v>
                </c:pt>
                <c:pt idx="7">
                  <c:v>589.12410394265237</c:v>
                </c:pt>
                <c:pt idx="8">
                  <c:v>910.71334876543199</c:v>
                </c:pt>
                <c:pt idx="9">
                  <c:v>956.42099761051384</c:v>
                </c:pt>
                <c:pt idx="10">
                  <c:v>835.91203703703695</c:v>
                </c:pt>
                <c:pt idx="11">
                  <c:v>801.73835125448034</c:v>
                </c:pt>
                <c:pt idx="12">
                  <c:v>891.94855137395461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3C34-4C7D-B756-DC96F885883E}"/>
            </c:ext>
          </c:extLst>
        </c:ser>
        <c:axId val="114223744"/>
        <c:axId val="114098560"/>
      </c:scatterChart>
      <c:valAx>
        <c:axId val="114223744"/>
        <c:scaling>
          <c:orientation val="minMax"/>
        </c:scaling>
        <c:axPos val="b"/>
        <c:majorGridlines/>
        <c:minorGridlines/>
        <c:numFmt formatCode="General" sourceLinked="1"/>
        <c:tickLblPos val="nextTo"/>
        <c:crossAx val="114098560"/>
        <c:crosses val="autoZero"/>
        <c:crossBetween val="midCat"/>
      </c:valAx>
      <c:valAx>
        <c:axId val="114098560"/>
        <c:scaling>
          <c:orientation val="minMax"/>
        </c:scaling>
        <c:axPos val="l"/>
        <c:majorGridlines/>
        <c:numFmt formatCode="General" sourceLinked="1"/>
        <c:tickLblPos val="nextTo"/>
        <c:crossAx val="11422374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'ds-vypocet'!$B$2151:$B$2245</c:f>
              <c:numCache>
                <c:formatCode>dd/mm/yyyy</c:formatCode>
                <c:ptCount val="95"/>
                <c:pt idx="0">
                  <c:v>44244</c:v>
                </c:pt>
                <c:pt idx="1">
                  <c:v>44245</c:v>
                </c:pt>
                <c:pt idx="2">
                  <c:v>44246</c:v>
                </c:pt>
                <c:pt idx="3">
                  <c:v>44247</c:v>
                </c:pt>
                <c:pt idx="4">
                  <c:v>44248</c:v>
                </c:pt>
                <c:pt idx="5">
                  <c:v>44249</c:v>
                </c:pt>
                <c:pt idx="6">
                  <c:v>44250</c:v>
                </c:pt>
                <c:pt idx="7">
                  <c:v>44251</c:v>
                </c:pt>
                <c:pt idx="8">
                  <c:v>44252</c:v>
                </c:pt>
                <c:pt idx="9">
                  <c:v>44253</c:v>
                </c:pt>
                <c:pt idx="10">
                  <c:v>44254</c:v>
                </c:pt>
                <c:pt idx="11">
                  <c:v>44255</c:v>
                </c:pt>
                <c:pt idx="12">
                  <c:v>44256</c:v>
                </c:pt>
                <c:pt idx="13">
                  <c:v>44257</c:v>
                </c:pt>
                <c:pt idx="14">
                  <c:v>44258</c:v>
                </c:pt>
                <c:pt idx="15">
                  <c:v>44259</c:v>
                </c:pt>
                <c:pt idx="16">
                  <c:v>44260</c:v>
                </c:pt>
                <c:pt idx="17">
                  <c:v>44261</c:v>
                </c:pt>
                <c:pt idx="18">
                  <c:v>44262</c:v>
                </c:pt>
                <c:pt idx="19">
                  <c:v>44263</c:v>
                </c:pt>
                <c:pt idx="20">
                  <c:v>44264</c:v>
                </c:pt>
                <c:pt idx="21">
                  <c:v>44265</c:v>
                </c:pt>
                <c:pt idx="22">
                  <c:v>44266</c:v>
                </c:pt>
                <c:pt idx="23">
                  <c:v>44267</c:v>
                </c:pt>
                <c:pt idx="24">
                  <c:v>44268</c:v>
                </c:pt>
                <c:pt idx="25">
                  <c:v>44269</c:v>
                </c:pt>
                <c:pt idx="26">
                  <c:v>44270</c:v>
                </c:pt>
                <c:pt idx="27">
                  <c:v>44271</c:v>
                </c:pt>
                <c:pt idx="28">
                  <c:v>44272</c:v>
                </c:pt>
                <c:pt idx="29">
                  <c:v>44273</c:v>
                </c:pt>
                <c:pt idx="30">
                  <c:v>44274</c:v>
                </c:pt>
                <c:pt idx="31">
                  <c:v>44275</c:v>
                </c:pt>
                <c:pt idx="32">
                  <c:v>44276</c:v>
                </c:pt>
                <c:pt idx="33">
                  <c:v>44277</c:v>
                </c:pt>
                <c:pt idx="34">
                  <c:v>44278</c:v>
                </c:pt>
                <c:pt idx="35">
                  <c:v>44279</c:v>
                </c:pt>
                <c:pt idx="36">
                  <c:v>44280</c:v>
                </c:pt>
                <c:pt idx="37">
                  <c:v>44281</c:v>
                </c:pt>
                <c:pt idx="38">
                  <c:v>44282</c:v>
                </c:pt>
                <c:pt idx="39">
                  <c:v>44283</c:v>
                </c:pt>
                <c:pt idx="40">
                  <c:v>44284</c:v>
                </c:pt>
                <c:pt idx="41">
                  <c:v>44285</c:v>
                </c:pt>
                <c:pt idx="42">
                  <c:v>44286</c:v>
                </c:pt>
                <c:pt idx="43">
                  <c:v>44287</c:v>
                </c:pt>
                <c:pt idx="44">
                  <c:v>44288</c:v>
                </c:pt>
                <c:pt idx="45">
                  <c:v>44289</c:v>
                </c:pt>
                <c:pt idx="46">
                  <c:v>44290</c:v>
                </c:pt>
                <c:pt idx="47">
                  <c:v>44291</c:v>
                </c:pt>
                <c:pt idx="48">
                  <c:v>44292</c:v>
                </c:pt>
                <c:pt idx="49">
                  <c:v>44293</c:v>
                </c:pt>
                <c:pt idx="50">
                  <c:v>44294</c:v>
                </c:pt>
                <c:pt idx="51">
                  <c:v>44295</c:v>
                </c:pt>
                <c:pt idx="52">
                  <c:v>44296</c:v>
                </c:pt>
                <c:pt idx="53">
                  <c:v>44297</c:v>
                </c:pt>
                <c:pt idx="54">
                  <c:v>44298</c:v>
                </c:pt>
                <c:pt idx="55">
                  <c:v>44299</c:v>
                </c:pt>
                <c:pt idx="56">
                  <c:v>44300</c:v>
                </c:pt>
                <c:pt idx="57">
                  <c:v>44301</c:v>
                </c:pt>
                <c:pt idx="58">
                  <c:v>44302</c:v>
                </c:pt>
                <c:pt idx="59">
                  <c:v>44303</c:v>
                </c:pt>
                <c:pt idx="60">
                  <c:v>44304</c:v>
                </c:pt>
                <c:pt idx="61">
                  <c:v>44305</c:v>
                </c:pt>
                <c:pt idx="62">
                  <c:v>44306</c:v>
                </c:pt>
                <c:pt idx="63">
                  <c:v>44307</c:v>
                </c:pt>
                <c:pt idx="64">
                  <c:v>44308</c:v>
                </c:pt>
                <c:pt idx="65">
                  <c:v>44309</c:v>
                </c:pt>
                <c:pt idx="66">
                  <c:v>44310</c:v>
                </c:pt>
                <c:pt idx="67">
                  <c:v>44311</c:v>
                </c:pt>
                <c:pt idx="68">
                  <c:v>44312</c:v>
                </c:pt>
                <c:pt idx="69">
                  <c:v>44313</c:v>
                </c:pt>
                <c:pt idx="70">
                  <c:v>44314</c:v>
                </c:pt>
                <c:pt idx="71">
                  <c:v>44315</c:v>
                </c:pt>
                <c:pt idx="72">
                  <c:v>44316</c:v>
                </c:pt>
                <c:pt idx="73">
                  <c:v>44317</c:v>
                </c:pt>
                <c:pt idx="74">
                  <c:v>44318</c:v>
                </c:pt>
                <c:pt idx="75">
                  <c:v>44319</c:v>
                </c:pt>
                <c:pt idx="76">
                  <c:v>44320</c:v>
                </c:pt>
                <c:pt idx="77">
                  <c:v>44321</c:v>
                </c:pt>
                <c:pt idx="78">
                  <c:v>44322</c:v>
                </c:pt>
                <c:pt idx="79">
                  <c:v>44323</c:v>
                </c:pt>
                <c:pt idx="80">
                  <c:v>44324</c:v>
                </c:pt>
                <c:pt idx="81">
                  <c:v>44325</c:v>
                </c:pt>
                <c:pt idx="82">
                  <c:v>44326</c:v>
                </c:pt>
                <c:pt idx="83">
                  <c:v>44327</c:v>
                </c:pt>
                <c:pt idx="84">
                  <c:v>44328</c:v>
                </c:pt>
                <c:pt idx="85">
                  <c:v>44329</c:v>
                </c:pt>
                <c:pt idx="86">
                  <c:v>44330</c:v>
                </c:pt>
                <c:pt idx="87">
                  <c:v>44331</c:v>
                </c:pt>
                <c:pt idx="88">
                  <c:v>44332</c:v>
                </c:pt>
                <c:pt idx="89">
                  <c:v>44333</c:v>
                </c:pt>
                <c:pt idx="90">
                  <c:v>44334</c:v>
                </c:pt>
                <c:pt idx="91">
                  <c:v>44335</c:v>
                </c:pt>
                <c:pt idx="92">
                  <c:v>44336</c:v>
                </c:pt>
                <c:pt idx="93">
                  <c:v>44337</c:v>
                </c:pt>
                <c:pt idx="94">
                  <c:v>44338</c:v>
                </c:pt>
              </c:numCache>
            </c:numRef>
          </c:xVal>
          <c:yVal>
            <c:numRef>
              <c:f>'ds-vypocet'!$C$2151:$C$2245</c:f>
              <c:numCache>
                <c:formatCode>General</c:formatCode>
                <c:ptCount val="95"/>
                <c:pt idx="0">
                  <c:v>3.5</c:v>
                </c:pt>
                <c:pt idx="1">
                  <c:v>5</c:v>
                </c:pt>
                <c:pt idx="2">
                  <c:v>4.8999999999999986</c:v>
                </c:pt>
                <c:pt idx="3">
                  <c:v>2.3999999999999986</c:v>
                </c:pt>
                <c:pt idx="4">
                  <c:v>2.6999999999999993</c:v>
                </c:pt>
                <c:pt idx="5">
                  <c:v>3.6999999999999993</c:v>
                </c:pt>
                <c:pt idx="6">
                  <c:v>0.80000000000000071</c:v>
                </c:pt>
                <c:pt idx="7">
                  <c:v>2</c:v>
                </c:pt>
                <c:pt idx="8">
                  <c:v>2.8000000000000007</c:v>
                </c:pt>
                <c:pt idx="9">
                  <c:v>3.1000000000000014</c:v>
                </c:pt>
                <c:pt idx="10">
                  <c:v>3.6000000000000014</c:v>
                </c:pt>
                <c:pt idx="11">
                  <c:v>4.3999999999999986</c:v>
                </c:pt>
                <c:pt idx="12">
                  <c:v>2</c:v>
                </c:pt>
                <c:pt idx="13">
                  <c:v>0.39999999999999858</c:v>
                </c:pt>
                <c:pt idx="14">
                  <c:v>0.89999999999999858</c:v>
                </c:pt>
                <c:pt idx="15">
                  <c:v>4.3999999999999986</c:v>
                </c:pt>
                <c:pt idx="16">
                  <c:v>1</c:v>
                </c:pt>
                <c:pt idx="17">
                  <c:v>-0.10000000000000142</c:v>
                </c:pt>
                <c:pt idx="18">
                  <c:v>0.39999999999999858</c:v>
                </c:pt>
                <c:pt idx="19">
                  <c:v>0.39999999999999858</c:v>
                </c:pt>
                <c:pt idx="20">
                  <c:v>-1.1000000000000014</c:v>
                </c:pt>
                <c:pt idx="21">
                  <c:v>1.1000000000000014</c:v>
                </c:pt>
                <c:pt idx="22">
                  <c:v>5.6999999999999993</c:v>
                </c:pt>
                <c:pt idx="23">
                  <c:v>6.3999999999999986</c:v>
                </c:pt>
                <c:pt idx="24">
                  <c:v>7.1000000000000014</c:v>
                </c:pt>
                <c:pt idx="25">
                  <c:v>4.8000000000000007</c:v>
                </c:pt>
                <c:pt idx="26">
                  <c:v>3.5</c:v>
                </c:pt>
                <c:pt idx="27">
                  <c:v>3.3999999999999986</c:v>
                </c:pt>
                <c:pt idx="28">
                  <c:v>1.6000000000000014</c:v>
                </c:pt>
                <c:pt idx="29">
                  <c:v>2.1000000000000014</c:v>
                </c:pt>
                <c:pt idx="30">
                  <c:v>0.89999999999999858</c:v>
                </c:pt>
                <c:pt idx="31">
                  <c:v>-2.2000000000000028</c:v>
                </c:pt>
                <c:pt idx="32">
                  <c:v>2</c:v>
                </c:pt>
                <c:pt idx="33">
                  <c:v>3.6000000000000014</c:v>
                </c:pt>
                <c:pt idx="34">
                  <c:v>3.8999999999999986</c:v>
                </c:pt>
                <c:pt idx="35">
                  <c:v>6.3999999999999986</c:v>
                </c:pt>
                <c:pt idx="36">
                  <c:v>7.5</c:v>
                </c:pt>
                <c:pt idx="37">
                  <c:v>10.399999999999999</c:v>
                </c:pt>
                <c:pt idx="38">
                  <c:v>7.8000000000000007</c:v>
                </c:pt>
                <c:pt idx="39">
                  <c:v>7</c:v>
                </c:pt>
                <c:pt idx="40">
                  <c:v>11.8</c:v>
                </c:pt>
                <c:pt idx="41">
                  <c:v>13.3</c:v>
                </c:pt>
                <c:pt idx="42">
                  <c:v>14.2</c:v>
                </c:pt>
                <c:pt idx="43">
                  <c:v>14</c:v>
                </c:pt>
                <c:pt idx="44">
                  <c:v>7.1999999999999993</c:v>
                </c:pt>
                <c:pt idx="45">
                  <c:v>5.1000000000000014</c:v>
                </c:pt>
                <c:pt idx="46">
                  <c:v>4.5</c:v>
                </c:pt>
                <c:pt idx="47">
                  <c:v>4.6000000000000014</c:v>
                </c:pt>
                <c:pt idx="48">
                  <c:v>0.19999999999999929</c:v>
                </c:pt>
                <c:pt idx="49">
                  <c:v>1.8999999999999986</c:v>
                </c:pt>
                <c:pt idx="50">
                  <c:v>3.1999999999999993</c:v>
                </c:pt>
                <c:pt idx="51">
                  <c:v>5.6000000000000014</c:v>
                </c:pt>
                <c:pt idx="52">
                  <c:v>9.6000000000000014</c:v>
                </c:pt>
                <c:pt idx="53">
                  <c:v>11.7</c:v>
                </c:pt>
                <c:pt idx="54">
                  <c:v>4.3000000000000007</c:v>
                </c:pt>
                <c:pt idx="55">
                  <c:v>4</c:v>
                </c:pt>
                <c:pt idx="56">
                  <c:v>3.8000000000000007</c:v>
                </c:pt>
                <c:pt idx="57">
                  <c:v>2</c:v>
                </c:pt>
                <c:pt idx="58">
                  <c:v>2.5</c:v>
                </c:pt>
                <c:pt idx="59">
                  <c:v>3.6999999999999993</c:v>
                </c:pt>
                <c:pt idx="60">
                  <c:v>6.8999999999999986</c:v>
                </c:pt>
                <c:pt idx="61">
                  <c:v>8</c:v>
                </c:pt>
                <c:pt idx="62">
                  <c:v>9.6999999999999993</c:v>
                </c:pt>
                <c:pt idx="63">
                  <c:v>10.199999999999999</c:v>
                </c:pt>
                <c:pt idx="64">
                  <c:v>7.1999999999999993</c:v>
                </c:pt>
                <c:pt idx="65">
                  <c:v>6.8000000000000007</c:v>
                </c:pt>
                <c:pt idx="66">
                  <c:v>7.3000000000000007</c:v>
                </c:pt>
                <c:pt idx="67">
                  <c:v>6.8999999999999986</c:v>
                </c:pt>
                <c:pt idx="68">
                  <c:v>5.1999999999999993</c:v>
                </c:pt>
                <c:pt idx="69">
                  <c:v>6.8999999999999986</c:v>
                </c:pt>
                <c:pt idx="70">
                  <c:v>10.899999999999999</c:v>
                </c:pt>
                <c:pt idx="71">
                  <c:v>12.7</c:v>
                </c:pt>
                <c:pt idx="72">
                  <c:v>11.600000000000001</c:v>
                </c:pt>
                <c:pt idx="73">
                  <c:v>9.8000000000000007</c:v>
                </c:pt>
                <c:pt idx="74">
                  <c:v>7.8000000000000007</c:v>
                </c:pt>
                <c:pt idx="75">
                  <c:v>7.6000000000000014</c:v>
                </c:pt>
                <c:pt idx="76">
                  <c:v>11</c:v>
                </c:pt>
                <c:pt idx="77">
                  <c:v>9.8999999999999986</c:v>
                </c:pt>
                <c:pt idx="78">
                  <c:v>7.6999999999999993</c:v>
                </c:pt>
                <c:pt idx="79">
                  <c:v>7.6000000000000014</c:v>
                </c:pt>
                <c:pt idx="80">
                  <c:v>8.5</c:v>
                </c:pt>
                <c:pt idx="81">
                  <c:v>14.9</c:v>
                </c:pt>
                <c:pt idx="82">
                  <c:v>18.899999999999999</c:v>
                </c:pt>
                <c:pt idx="83">
                  <c:v>21</c:v>
                </c:pt>
                <c:pt idx="84">
                  <c:v>15.1</c:v>
                </c:pt>
                <c:pt idx="85">
                  <c:v>10.600000000000001</c:v>
                </c:pt>
                <c:pt idx="86">
                  <c:v>10.7</c:v>
                </c:pt>
                <c:pt idx="87">
                  <c:v>11.600000000000001</c:v>
                </c:pt>
                <c:pt idx="88">
                  <c:v>12.399999999999999</c:v>
                </c:pt>
                <c:pt idx="89">
                  <c:v>11.899999999999999</c:v>
                </c:pt>
                <c:pt idx="90">
                  <c:v>12.399999999999999</c:v>
                </c:pt>
                <c:pt idx="91">
                  <c:v>10.600000000000001</c:v>
                </c:pt>
                <c:pt idx="92">
                  <c:v>10.199999999999999</c:v>
                </c:pt>
                <c:pt idx="93">
                  <c:v>12.5</c:v>
                </c:pt>
                <c:pt idx="94">
                  <c:v>12.899999999999999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CCF-4237-AF6B-1380661E9C7E}"/>
            </c:ext>
          </c:extLst>
        </c:ser>
        <c:axId val="114139904"/>
        <c:axId val="114141440"/>
      </c:scatterChart>
      <c:valAx>
        <c:axId val="114139904"/>
        <c:scaling>
          <c:orientation val="minMax"/>
        </c:scaling>
        <c:axPos val="b"/>
        <c:majorGridlines/>
        <c:numFmt formatCode="dd/mm/yyyy" sourceLinked="1"/>
        <c:tickLblPos val="nextTo"/>
        <c:crossAx val="114141440"/>
        <c:crosses val="autoZero"/>
        <c:crossBetween val="midCat"/>
        <c:majorUnit val="30"/>
      </c:valAx>
      <c:valAx>
        <c:axId val="114141440"/>
        <c:scaling>
          <c:orientation val="minMax"/>
        </c:scaling>
        <c:axPos val="l"/>
        <c:majorGridlines/>
        <c:numFmt formatCode="General" sourceLinked="1"/>
        <c:tickLblPos val="nextTo"/>
        <c:crossAx val="11413990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xVal>
            <c:numRef>
              <c:f>'ds-vypocet'!$B$2264:$B$2286</c:f>
              <c:numCache>
                <c:formatCode>dd/mm/yyyy</c:formatCode>
                <c:ptCount val="23"/>
                <c:pt idx="0">
                  <c:v>43646</c:v>
                </c:pt>
                <c:pt idx="1">
                  <c:v>43677</c:v>
                </c:pt>
                <c:pt idx="2">
                  <c:v>43708</c:v>
                </c:pt>
                <c:pt idx="3">
                  <c:v>43738</c:v>
                </c:pt>
                <c:pt idx="4">
                  <c:v>43769</c:v>
                </c:pt>
                <c:pt idx="5">
                  <c:v>43799</c:v>
                </c:pt>
                <c:pt idx="6">
                  <c:v>43830</c:v>
                </c:pt>
                <c:pt idx="7">
                  <c:v>43861</c:v>
                </c:pt>
                <c:pt idx="8">
                  <c:v>43890</c:v>
                </c:pt>
                <c:pt idx="9">
                  <c:v>43921</c:v>
                </c:pt>
                <c:pt idx="10">
                  <c:v>43951</c:v>
                </c:pt>
                <c:pt idx="11">
                  <c:v>43982</c:v>
                </c:pt>
                <c:pt idx="12">
                  <c:v>44012</c:v>
                </c:pt>
                <c:pt idx="13">
                  <c:v>44043</c:v>
                </c:pt>
                <c:pt idx="14">
                  <c:v>44074</c:v>
                </c:pt>
                <c:pt idx="15">
                  <c:v>44104</c:v>
                </c:pt>
                <c:pt idx="16">
                  <c:v>44135</c:v>
                </c:pt>
                <c:pt idx="17">
                  <c:v>44165</c:v>
                </c:pt>
                <c:pt idx="18">
                  <c:v>44196</c:v>
                </c:pt>
                <c:pt idx="19">
                  <c:v>44227</c:v>
                </c:pt>
                <c:pt idx="20">
                  <c:v>44255</c:v>
                </c:pt>
                <c:pt idx="21">
                  <c:v>44286</c:v>
                </c:pt>
                <c:pt idx="22">
                  <c:v>44316</c:v>
                </c:pt>
              </c:numCache>
            </c:numRef>
          </c:xVal>
          <c:yVal>
            <c:numRef>
              <c:f>'ds-vypocet'!$C$2264:$C$2286</c:f>
              <c:numCache>
                <c:formatCode>General</c:formatCode>
                <c:ptCount val="23"/>
                <c:pt idx="0">
                  <c:v>21.836666666666861</c:v>
                </c:pt>
                <c:pt idx="1">
                  <c:v>20.43870967741919</c:v>
                </c:pt>
                <c:pt idx="2">
                  <c:v>20.251612903225784</c:v>
                </c:pt>
                <c:pt idx="3">
                  <c:v>14.953333333333164</c:v>
                </c:pt>
                <c:pt idx="4">
                  <c:v>10.574193548386956</c:v>
                </c:pt>
                <c:pt idx="5">
                  <c:v>6.2733333333332366</c:v>
                </c:pt>
                <c:pt idx="6">
                  <c:v>3.0548387096770906</c:v>
                </c:pt>
                <c:pt idx="7">
                  <c:v>1.4935483870965161</c:v>
                </c:pt>
                <c:pt idx="8">
                  <c:v>5.331034482758696</c:v>
                </c:pt>
                <c:pt idx="9">
                  <c:v>5.209677419354839</c:v>
                </c:pt>
                <c:pt idx="10">
                  <c:v>10.563333333333503</c:v>
                </c:pt>
                <c:pt idx="11">
                  <c:v>12.283870967742029</c:v>
                </c:pt>
                <c:pt idx="12">
                  <c:v>17.603333333333286</c:v>
                </c:pt>
                <c:pt idx="13">
                  <c:v>19.422580645161478</c:v>
                </c:pt>
                <c:pt idx="14">
                  <c:v>20.44838709677424</c:v>
                </c:pt>
                <c:pt idx="15">
                  <c:v>15.749999999999757</c:v>
                </c:pt>
                <c:pt idx="16">
                  <c:v>10.274193548387096</c:v>
                </c:pt>
                <c:pt idx="17">
                  <c:v>4.8533333333335271</c:v>
                </c:pt>
                <c:pt idx="18">
                  <c:v>2.922580645161478</c:v>
                </c:pt>
                <c:pt idx="19">
                  <c:v>9.0322580645020467E-2</c:v>
                </c:pt>
                <c:pt idx="20">
                  <c:v>-0.66428571428579219</c:v>
                </c:pt>
                <c:pt idx="21">
                  <c:v>4.2129032258067571</c:v>
                </c:pt>
                <c:pt idx="22">
                  <c:v>6.6066666666668121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2DF-4255-83CE-6053D47805F3}"/>
            </c:ext>
          </c:extLst>
        </c:ser>
        <c:ser>
          <c:idx val="1"/>
          <c:order val="1"/>
          <c:xVal>
            <c:numRef>
              <c:f>'ds-vypocet'!$B$2264:$B$2286</c:f>
              <c:numCache>
                <c:formatCode>dd/mm/yyyy</c:formatCode>
                <c:ptCount val="23"/>
                <c:pt idx="0">
                  <c:v>43646</c:v>
                </c:pt>
                <c:pt idx="1">
                  <c:v>43677</c:v>
                </c:pt>
                <c:pt idx="2">
                  <c:v>43708</c:v>
                </c:pt>
                <c:pt idx="3">
                  <c:v>43738</c:v>
                </c:pt>
                <c:pt idx="4">
                  <c:v>43769</c:v>
                </c:pt>
                <c:pt idx="5">
                  <c:v>43799</c:v>
                </c:pt>
                <c:pt idx="6">
                  <c:v>43830</c:v>
                </c:pt>
                <c:pt idx="7">
                  <c:v>43861</c:v>
                </c:pt>
                <c:pt idx="8">
                  <c:v>43890</c:v>
                </c:pt>
                <c:pt idx="9">
                  <c:v>43921</c:v>
                </c:pt>
                <c:pt idx="10">
                  <c:v>43951</c:v>
                </c:pt>
                <c:pt idx="11">
                  <c:v>43982</c:v>
                </c:pt>
                <c:pt idx="12">
                  <c:v>44012</c:v>
                </c:pt>
                <c:pt idx="13">
                  <c:v>44043</c:v>
                </c:pt>
                <c:pt idx="14">
                  <c:v>44074</c:v>
                </c:pt>
                <c:pt idx="15">
                  <c:v>44104</c:v>
                </c:pt>
                <c:pt idx="16">
                  <c:v>44135</c:v>
                </c:pt>
                <c:pt idx="17">
                  <c:v>44165</c:v>
                </c:pt>
                <c:pt idx="18">
                  <c:v>44196</c:v>
                </c:pt>
                <c:pt idx="19">
                  <c:v>44227</c:v>
                </c:pt>
                <c:pt idx="20">
                  <c:v>44255</c:v>
                </c:pt>
                <c:pt idx="21">
                  <c:v>44286</c:v>
                </c:pt>
                <c:pt idx="22">
                  <c:v>44316</c:v>
                </c:pt>
              </c:numCache>
            </c:numRef>
          </c:xVal>
          <c:yVal>
            <c:numRef>
              <c:f>'ds-vypocet'!$D$2264:$D$2286</c:f>
              <c:numCache>
                <c:formatCode>General</c:formatCode>
                <c:ptCount val="23"/>
                <c:pt idx="0">
                  <c:v>22.053333333333526</c:v>
                </c:pt>
                <c:pt idx="1">
                  <c:v>20.22903225806435</c:v>
                </c:pt>
                <c:pt idx="2">
                  <c:v>20.332258064516104</c:v>
                </c:pt>
                <c:pt idx="3">
                  <c:v>14.676666666666522</c:v>
                </c:pt>
                <c:pt idx="4">
                  <c:v>10.209677419354721</c:v>
                </c:pt>
                <c:pt idx="5">
                  <c:v>6.1799999999999269</c:v>
                </c:pt>
                <c:pt idx="6">
                  <c:v>3.0612903225802226</c:v>
                </c:pt>
                <c:pt idx="7">
                  <c:v>1.8483870967739353</c:v>
                </c:pt>
                <c:pt idx="8">
                  <c:v>5.1965517241380814</c:v>
                </c:pt>
                <c:pt idx="9">
                  <c:v>4.9870967741935015</c:v>
                </c:pt>
                <c:pt idx="10">
                  <c:v>10.960000000000218</c:v>
                </c:pt>
                <c:pt idx="11">
                  <c:v>12.390322580645231</c:v>
                </c:pt>
                <c:pt idx="12">
                  <c:v>17.819999999999951</c:v>
                </c:pt>
                <c:pt idx="13">
                  <c:v>19.425806451613045</c:v>
                </c:pt>
                <c:pt idx="14">
                  <c:v>20.164516129032329</c:v>
                </c:pt>
                <c:pt idx="15">
                  <c:v>15.693333333333067</c:v>
                </c:pt>
                <c:pt idx="16">
                  <c:v>10.200000000000024</c:v>
                </c:pt>
                <c:pt idx="17">
                  <c:v>4.4833333333335759</c:v>
                </c:pt>
                <c:pt idx="18">
                  <c:v>2.9193548387097947</c:v>
                </c:pt>
                <c:pt idx="19">
                  <c:v>5.4838709677325473E-2</c:v>
                </c:pt>
                <c:pt idx="20">
                  <c:v>-0.5035714285715065</c:v>
                </c:pt>
                <c:pt idx="21">
                  <c:v>4.6000000000003052</c:v>
                </c:pt>
                <c:pt idx="22">
                  <c:v>6.4666666666667876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D2DF-4255-83CE-6053D47805F3}"/>
            </c:ext>
          </c:extLst>
        </c:ser>
        <c:axId val="143335424"/>
        <c:axId val="143336960"/>
      </c:scatterChart>
      <c:valAx>
        <c:axId val="143335424"/>
        <c:scaling>
          <c:orientation val="minMax"/>
        </c:scaling>
        <c:axPos val="b"/>
        <c:numFmt formatCode="dd/mm/yyyy" sourceLinked="1"/>
        <c:tickLblPos val="nextTo"/>
        <c:crossAx val="143336960"/>
        <c:crosses val="autoZero"/>
        <c:crossBetween val="midCat"/>
      </c:valAx>
      <c:valAx>
        <c:axId val="143336960"/>
        <c:scaling>
          <c:orientation val="minMax"/>
        </c:scaling>
        <c:axPos val="l"/>
        <c:majorGridlines/>
        <c:numFmt formatCode="General" sourceLinked="1"/>
        <c:tickLblPos val="nextTo"/>
        <c:crossAx val="14333542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tx>
            <c:strRef>
              <c:f>'SCOP-norma'!$Q$7</c:f>
              <c:strCache>
                <c:ptCount val="1"/>
                <c:pt idx="0">
                  <c:v>20/21 280 m.n.m.</c:v>
                </c:pt>
              </c:strCache>
            </c:strRef>
          </c:tx>
          <c:marker>
            <c:symbol val="none"/>
          </c:marker>
          <c:xVal>
            <c:numRef>
              <c:f>'SCOP-norma'!$A$8:$A$33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'SCOP-norma'!$Q$8:$Q$33</c:f>
              <c:numCache>
                <c:formatCode>General</c:formatCode>
                <c:ptCount val="26"/>
                <c:pt idx="0">
                  <c:v>24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  <c:pt idx="4">
                  <c:v>120</c:v>
                </c:pt>
                <c:pt idx="5">
                  <c:v>192</c:v>
                </c:pt>
                <c:pt idx="6">
                  <c:v>192</c:v>
                </c:pt>
                <c:pt idx="7">
                  <c:v>240</c:v>
                </c:pt>
                <c:pt idx="8">
                  <c:v>288</c:v>
                </c:pt>
                <c:pt idx="9">
                  <c:v>360</c:v>
                </c:pt>
                <c:pt idx="10">
                  <c:v>480</c:v>
                </c:pt>
                <c:pt idx="11">
                  <c:v>696</c:v>
                </c:pt>
                <c:pt idx="12">
                  <c:v>1128</c:v>
                </c:pt>
                <c:pt idx="13">
                  <c:v>1536</c:v>
                </c:pt>
                <c:pt idx="14">
                  <c:v>2040</c:v>
                </c:pt>
                <c:pt idx="15">
                  <c:v>2424</c:v>
                </c:pt>
                <c:pt idx="16">
                  <c:v>2880</c:v>
                </c:pt>
                <c:pt idx="17">
                  <c:v>3240</c:v>
                </c:pt>
                <c:pt idx="18">
                  <c:v>3384</c:v>
                </c:pt>
                <c:pt idx="19">
                  <c:v>3864</c:v>
                </c:pt>
                <c:pt idx="20">
                  <c:v>4272</c:v>
                </c:pt>
                <c:pt idx="21">
                  <c:v>4488</c:v>
                </c:pt>
                <c:pt idx="22">
                  <c:v>4776</c:v>
                </c:pt>
                <c:pt idx="23">
                  <c:v>5064</c:v>
                </c:pt>
                <c:pt idx="24">
                  <c:v>5424</c:v>
                </c:pt>
                <c:pt idx="25">
                  <c:v>5784</c:v>
                </c:pt>
              </c:numCache>
            </c:numRef>
          </c:yVal>
        </c:ser>
        <c:ser>
          <c:idx val="1"/>
          <c:order val="1"/>
          <c:tx>
            <c:strRef>
              <c:f>'SCOP-norma'!$R$7</c:f>
              <c:strCache>
                <c:ptCount val="1"/>
                <c:pt idx="0">
                  <c:v>norma</c:v>
                </c:pt>
              </c:strCache>
            </c:strRef>
          </c:tx>
          <c:marker>
            <c:symbol val="none"/>
          </c:marker>
          <c:xVal>
            <c:numRef>
              <c:f>'SCOP-norma'!$A$8:$A$33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'SCOP-norma'!$R$8:$R$33</c:f>
              <c:numCache>
                <c:formatCode>General</c:formatCode>
                <c:ptCount val="26"/>
                <c:pt idx="0">
                  <c:v>1</c:v>
                </c:pt>
                <c:pt idx="1">
                  <c:v>26</c:v>
                </c:pt>
                <c:pt idx="2">
                  <c:v>49</c:v>
                </c:pt>
                <c:pt idx="3">
                  <c:v>73</c:v>
                </c:pt>
                <c:pt idx="4">
                  <c:v>100</c:v>
                </c:pt>
                <c:pt idx="5">
                  <c:v>168</c:v>
                </c:pt>
                <c:pt idx="6">
                  <c:v>259</c:v>
                </c:pt>
                <c:pt idx="7">
                  <c:v>348</c:v>
                </c:pt>
                <c:pt idx="8">
                  <c:v>513</c:v>
                </c:pt>
                <c:pt idx="9">
                  <c:v>686</c:v>
                </c:pt>
                <c:pt idx="10">
                  <c:v>926</c:v>
                </c:pt>
                <c:pt idx="11">
                  <c:v>1206</c:v>
                </c:pt>
                <c:pt idx="12">
                  <c:v>1526</c:v>
                </c:pt>
                <c:pt idx="13">
                  <c:v>1883</c:v>
                </c:pt>
                <c:pt idx="14">
                  <c:v>2239</c:v>
                </c:pt>
                <c:pt idx="15">
                  <c:v>2542</c:v>
                </c:pt>
                <c:pt idx="16">
                  <c:v>2872</c:v>
                </c:pt>
                <c:pt idx="17">
                  <c:v>3198</c:v>
                </c:pt>
                <c:pt idx="18">
                  <c:v>3546</c:v>
                </c:pt>
                <c:pt idx="19">
                  <c:v>3881</c:v>
                </c:pt>
                <c:pt idx="20">
                  <c:v>4196</c:v>
                </c:pt>
                <c:pt idx="21">
                  <c:v>4411</c:v>
                </c:pt>
                <c:pt idx="22">
                  <c:v>4580</c:v>
                </c:pt>
                <c:pt idx="23">
                  <c:v>4731</c:v>
                </c:pt>
                <c:pt idx="24">
                  <c:v>4836</c:v>
                </c:pt>
                <c:pt idx="25">
                  <c:v>4910</c:v>
                </c:pt>
              </c:numCache>
            </c:numRef>
          </c:yVal>
        </c:ser>
        <c:axId val="143520128"/>
        <c:axId val="143521664"/>
      </c:scatterChart>
      <c:valAx>
        <c:axId val="143520128"/>
        <c:scaling>
          <c:orientation val="minMax"/>
        </c:scaling>
        <c:axPos val="b"/>
        <c:numFmt formatCode="General" sourceLinked="1"/>
        <c:tickLblPos val="nextTo"/>
        <c:crossAx val="143521664"/>
        <c:crosses val="autoZero"/>
        <c:crossBetween val="midCat"/>
      </c:valAx>
      <c:valAx>
        <c:axId val="143521664"/>
        <c:scaling>
          <c:orientation val="minMax"/>
        </c:scaling>
        <c:axPos val="l"/>
        <c:majorGridlines/>
        <c:numFmt formatCode="General" sourceLinked="1"/>
        <c:tickLblPos val="nextTo"/>
        <c:crossAx val="1435201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'SCOP-norma'!$L$8:$L$33</c:f>
              <c:numCache>
                <c:formatCode>General</c:formatCode>
                <c:ptCount val="26"/>
                <c:pt idx="0">
                  <c:v>2.0000000000002238E-3</c:v>
                </c:pt>
                <c:pt idx="1">
                  <c:v>-3.3590733590731503E-3</c:v>
                </c:pt>
                <c:pt idx="2">
                  <c:v>-4.3283582089552741E-3</c:v>
                </c:pt>
                <c:pt idx="3">
                  <c:v>5.2173913043478404E-3</c:v>
                </c:pt>
                <c:pt idx="4">
                  <c:v>1.4035087719298511E-3</c:v>
                </c:pt>
                <c:pt idx="5">
                  <c:v>8.8435374149677115E-4</c:v>
                </c:pt>
                <c:pt idx="6">
                  <c:v>4.8172757475088979E-3</c:v>
                </c:pt>
                <c:pt idx="7">
                  <c:v>3.3766233766230336E-3</c:v>
                </c:pt>
                <c:pt idx="8">
                  <c:v>3.8216560509551911E-3</c:v>
                </c:pt>
                <c:pt idx="9">
                  <c:v>3.749999999999698E-3</c:v>
                </c:pt>
                <c:pt idx="10">
                  <c:v>-3.4969325153371145E-3</c:v>
                </c:pt>
                <c:pt idx="11">
                  <c:v>3.2024169184288187E-3</c:v>
                </c:pt>
                <c:pt idx="12">
                  <c:v>-4.029850746268826E-3</c:v>
                </c:pt>
                <c:pt idx="13">
                  <c:v>4.9262536873155849E-3</c:v>
                </c:pt>
                <c:pt idx="14">
                  <c:v>8.7719298245603206E-4</c:v>
                </c:pt>
                <c:pt idx="15">
                  <c:v>-3.4883720930212192E-4</c:v>
                </c:pt>
                <c:pt idx="16">
                  <c:v>-8.1395348837220993E-4</c:v>
                </c:pt>
                <c:pt idx="17">
                  <c:v>-1.2536443148689624E-3</c:v>
                </c:pt>
                <c:pt idx="18">
                  <c:v>5.8823529411764497E-3</c:v>
                </c:pt>
                <c:pt idx="19">
                  <c:v>2.9850746268655914E-3</c:v>
                </c:pt>
                <c:pt idx="20">
                  <c:v>-1.4110429447852235E-3</c:v>
                </c:pt>
                <c:pt idx="21">
                  <c:v>-4.6153846153846878E-3</c:v>
                </c:pt>
                <c:pt idx="22">
                  <c:v>-7.9037800687287163E-4</c:v>
                </c:pt>
                <c:pt idx="23">
                  <c:v>2.3076923076922329E-3</c:v>
                </c:pt>
                <c:pt idx="24">
                  <c:v>3.2075471698113089E-3</c:v>
                </c:pt>
                <c:pt idx="25">
                  <c:v>1.481481481481417E-3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'SCOP-norma'!$M$8:$M$33</c:f>
              <c:numCache>
                <c:formatCode>General</c:formatCode>
                <c:ptCount val="26"/>
                <c:pt idx="0">
                  <c:v>0</c:v>
                </c:pt>
                <c:pt idx="1">
                  <c:v>9.9999999999993427E-3</c:v>
                </c:pt>
                <c:pt idx="2">
                  <c:v>0</c:v>
                </c:pt>
                <c:pt idx="3">
                  <c:v>1.0000000000000009E-2</c:v>
                </c:pt>
                <c:pt idx="4">
                  <c:v>0</c:v>
                </c:pt>
                <c:pt idx="5">
                  <c:v>3.1918911957973251E-16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val>
            <c:numRef>
              <c:f>'SCOP-norma'!$N$8:$N$33</c:f>
              <c:numCache>
                <c:formatCode>General</c:formatCode>
                <c:ptCount val="26"/>
                <c:pt idx="0">
                  <c:v>-0.49000000000000021</c:v>
                </c:pt>
                <c:pt idx="1">
                  <c:v>0</c:v>
                </c:pt>
                <c:pt idx="2">
                  <c:v>-0.34000000000000341</c:v>
                </c:pt>
                <c:pt idx="3">
                  <c:v>0.12000000000000455</c:v>
                </c:pt>
                <c:pt idx="4">
                  <c:v>0.45000000000000284</c:v>
                </c:pt>
                <c:pt idx="5">
                  <c:v>-0.24000000000000909</c:v>
                </c:pt>
                <c:pt idx="6">
                  <c:v>4.9999999999982947E-2</c:v>
                </c:pt>
                <c:pt idx="7">
                  <c:v>-6.9999999999993179E-2</c:v>
                </c:pt>
                <c:pt idx="8">
                  <c:v>0</c:v>
                </c:pt>
                <c:pt idx="9">
                  <c:v>-7.9999999999984084E-2</c:v>
                </c:pt>
                <c:pt idx="10">
                  <c:v>0.59999999999996589</c:v>
                </c:pt>
                <c:pt idx="11">
                  <c:v>-0.80000000000001137</c:v>
                </c:pt>
                <c:pt idx="12">
                  <c:v>1.2000000000000455</c:v>
                </c:pt>
                <c:pt idx="13">
                  <c:v>-2.2100000000000364</c:v>
                </c:pt>
                <c:pt idx="14">
                  <c:v>-0.39999999999997726</c:v>
                </c:pt>
                <c:pt idx="15">
                  <c:v>-0.31000000000000227</c:v>
                </c:pt>
                <c:pt idx="16">
                  <c:v>0.60000000000002274</c:v>
                </c:pt>
                <c:pt idx="17">
                  <c:v>0.25999999999999091</c:v>
                </c:pt>
                <c:pt idx="18">
                  <c:v>-1.8000000000000114</c:v>
                </c:pt>
                <c:pt idx="19">
                  <c:v>-1</c:v>
                </c:pt>
                <c:pt idx="20">
                  <c:v>0.64999999999997726</c:v>
                </c:pt>
                <c:pt idx="21">
                  <c:v>0.30000000000001137</c:v>
                </c:pt>
                <c:pt idx="22">
                  <c:v>0.57000000000000739</c:v>
                </c:pt>
                <c:pt idx="23">
                  <c:v>-0.56000000000000227</c:v>
                </c:pt>
                <c:pt idx="24">
                  <c:v>-0.20000000000000284</c:v>
                </c:pt>
                <c:pt idx="25">
                  <c:v>-0.27999999999999758</c:v>
                </c:pt>
              </c:numCache>
            </c:numRef>
          </c:val>
        </c:ser>
        <c:marker val="1"/>
        <c:axId val="143428224"/>
        <c:axId val="143434112"/>
      </c:lineChart>
      <c:catAx>
        <c:axId val="143428224"/>
        <c:scaling>
          <c:orientation val="minMax"/>
        </c:scaling>
        <c:axPos val="b"/>
        <c:tickLblPos val="nextTo"/>
        <c:crossAx val="143434112"/>
        <c:crosses val="autoZero"/>
        <c:auto val="1"/>
        <c:lblAlgn val="ctr"/>
        <c:lblOffset val="100"/>
      </c:catAx>
      <c:valAx>
        <c:axId val="143434112"/>
        <c:scaling>
          <c:orientation val="minMax"/>
        </c:scaling>
        <c:axPos val="l"/>
        <c:majorGridlines/>
        <c:numFmt formatCode="General" sourceLinked="1"/>
        <c:tickLblPos val="nextTo"/>
        <c:crossAx val="1434282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000" baseline="0"/>
              <a:t>Stanovení směrnice COP /  Ax/W35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'SCOP-norma'!$G$7</c:f>
              <c:strCache>
                <c:ptCount val="1"/>
                <c:pt idx="0">
                  <c:v>[–]</c:v>
                </c:pt>
              </c:strCache>
            </c:strRef>
          </c:tx>
          <c:marker>
            <c:symbol val="none"/>
          </c:marker>
          <c:xVal>
            <c:numRef>
              <c:f>'SCOP-norma'!$A$8:$A$37</c:f>
              <c:numCache>
                <c:formatCode>General</c:formatCode>
                <c:ptCount val="30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8">
                  <c:v>10</c:v>
                </c:pt>
                <c:pt idx="29">
                  <c:v>0</c:v>
                </c:pt>
              </c:numCache>
            </c:numRef>
          </c:xVal>
          <c:yVal>
            <c:numRef>
              <c:f>'SCOP-norma'!$G$8:$G$37</c:f>
              <c:numCache>
                <c:formatCode>General</c:formatCode>
                <c:ptCount val="30"/>
                <c:pt idx="0">
                  <c:v>2.5</c:v>
                </c:pt>
                <c:pt idx="1">
                  <c:v>2.59</c:v>
                </c:pt>
                <c:pt idx="2">
                  <c:v>2.68</c:v>
                </c:pt>
                <c:pt idx="3">
                  <c:v>2.76</c:v>
                </c:pt>
                <c:pt idx="4">
                  <c:v>2.85</c:v>
                </c:pt>
                <c:pt idx="5">
                  <c:v>2.94</c:v>
                </c:pt>
                <c:pt idx="6">
                  <c:v>3.03</c:v>
                </c:pt>
                <c:pt idx="7">
                  <c:v>3.12</c:v>
                </c:pt>
                <c:pt idx="8">
                  <c:v>3.2</c:v>
                </c:pt>
                <c:pt idx="9">
                  <c:v>3.29</c:v>
                </c:pt>
                <c:pt idx="10">
                  <c:v>3.38</c:v>
                </c:pt>
                <c:pt idx="11">
                  <c:v>3.47</c:v>
                </c:pt>
                <c:pt idx="12">
                  <c:v>3.56</c:v>
                </c:pt>
                <c:pt idx="13">
                  <c:v>3.64</c:v>
                </c:pt>
                <c:pt idx="14">
                  <c:v>3.73</c:v>
                </c:pt>
                <c:pt idx="15">
                  <c:v>3.82</c:v>
                </c:pt>
                <c:pt idx="16">
                  <c:v>3.91</c:v>
                </c:pt>
                <c:pt idx="17">
                  <c:v>4</c:v>
                </c:pt>
                <c:pt idx="18">
                  <c:v>4.08</c:v>
                </c:pt>
                <c:pt idx="19">
                  <c:v>4.17</c:v>
                </c:pt>
                <c:pt idx="20">
                  <c:v>4.26</c:v>
                </c:pt>
                <c:pt idx="21">
                  <c:v>4.3499999999999996</c:v>
                </c:pt>
                <c:pt idx="22">
                  <c:v>4.4400000000000004</c:v>
                </c:pt>
                <c:pt idx="23">
                  <c:v>4.5199999999999996</c:v>
                </c:pt>
                <c:pt idx="24">
                  <c:v>4.6100000000000003</c:v>
                </c:pt>
                <c:pt idx="25">
                  <c:v>4.7</c:v>
                </c:pt>
              </c:numCache>
            </c:numRef>
          </c:yVal>
        </c:ser>
        <c:ser>
          <c:idx val="1"/>
          <c:order val="1"/>
          <c:tx>
            <c:strRef>
              <c:f>'SCOP-norma'!$H$7</c:f>
              <c:strCache>
                <c:ptCount val="1"/>
                <c:pt idx="0">
                  <c:v>[–]</c:v>
                </c:pt>
              </c:strCache>
            </c:strRef>
          </c:tx>
          <c:marker>
            <c:symbol val="none"/>
          </c:marker>
          <c:xVal>
            <c:numRef>
              <c:f>'SCOP-norma'!$A$8:$A$37</c:f>
              <c:numCache>
                <c:formatCode>General</c:formatCode>
                <c:ptCount val="30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8">
                  <c:v>10</c:v>
                </c:pt>
                <c:pt idx="29">
                  <c:v>0</c:v>
                </c:pt>
              </c:numCache>
            </c:numRef>
          </c:xVal>
          <c:yVal>
            <c:numRef>
              <c:f>'SCOP-norma'!$H$8:$H$37</c:f>
              <c:numCache>
                <c:formatCode>General</c:formatCode>
                <c:ptCount val="30"/>
                <c:pt idx="0">
                  <c:v>2.5</c:v>
                </c:pt>
                <c:pt idx="1">
                  <c:v>2.59</c:v>
                </c:pt>
                <c:pt idx="2">
                  <c:v>2.68</c:v>
                </c:pt>
                <c:pt idx="3">
                  <c:v>2.76</c:v>
                </c:pt>
                <c:pt idx="4">
                  <c:v>2.85</c:v>
                </c:pt>
                <c:pt idx="5">
                  <c:v>2.94</c:v>
                </c:pt>
                <c:pt idx="6">
                  <c:v>3.01</c:v>
                </c:pt>
                <c:pt idx="7">
                  <c:v>3.08</c:v>
                </c:pt>
                <c:pt idx="8">
                  <c:v>3.14</c:v>
                </c:pt>
                <c:pt idx="9">
                  <c:v>3.2</c:v>
                </c:pt>
                <c:pt idx="10">
                  <c:v>3.26</c:v>
                </c:pt>
                <c:pt idx="11">
                  <c:v>3.31</c:v>
                </c:pt>
                <c:pt idx="12">
                  <c:v>3.35</c:v>
                </c:pt>
                <c:pt idx="13">
                  <c:v>3.39</c:v>
                </c:pt>
                <c:pt idx="14">
                  <c:v>3.42</c:v>
                </c:pt>
                <c:pt idx="15">
                  <c:v>3.44</c:v>
                </c:pt>
                <c:pt idx="16">
                  <c:v>3.44</c:v>
                </c:pt>
                <c:pt idx="17">
                  <c:v>3.43</c:v>
                </c:pt>
                <c:pt idx="18">
                  <c:v>3.4</c:v>
                </c:pt>
                <c:pt idx="19">
                  <c:v>3.35</c:v>
                </c:pt>
                <c:pt idx="20">
                  <c:v>3.26</c:v>
                </c:pt>
                <c:pt idx="21">
                  <c:v>3.12</c:v>
                </c:pt>
                <c:pt idx="22">
                  <c:v>2.91</c:v>
                </c:pt>
                <c:pt idx="23">
                  <c:v>2.6</c:v>
                </c:pt>
                <c:pt idx="24">
                  <c:v>2.12</c:v>
                </c:pt>
                <c:pt idx="25">
                  <c:v>1.35</c:v>
                </c:pt>
                <c:pt idx="28">
                  <c:v>4.3</c:v>
                </c:pt>
                <c:pt idx="29">
                  <c:v>3.4</c:v>
                </c:pt>
              </c:numCache>
            </c:numRef>
          </c:yVal>
        </c:ser>
        <c:axId val="143524224"/>
        <c:axId val="143525760"/>
      </c:scatterChart>
      <c:valAx>
        <c:axId val="143524224"/>
        <c:scaling>
          <c:orientation val="minMax"/>
        </c:scaling>
        <c:axPos val="b"/>
        <c:majorGridlines/>
        <c:minorGridlines/>
        <c:numFmt formatCode="General" sourceLinked="1"/>
        <c:tickLblPos val="nextTo"/>
        <c:crossAx val="143525760"/>
        <c:crosses val="autoZero"/>
        <c:crossBetween val="midCat"/>
      </c:valAx>
      <c:valAx>
        <c:axId val="143525760"/>
        <c:scaling>
          <c:orientation val="minMax"/>
        </c:scaling>
        <c:axPos val="l"/>
        <c:majorGridlines/>
        <c:numFmt formatCode="General" sourceLinked="1"/>
        <c:tickLblPos val="nextTo"/>
        <c:crossAx val="14352422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000" baseline="0"/>
              <a:t>ekvitermní křivka  kW/venk.teplota </a:t>
            </a:r>
          </a:p>
          <a:p>
            <a:pPr>
              <a:defRPr/>
            </a:pPr>
            <a:r>
              <a:rPr lang="cs-CZ" sz="1000" baseline="0"/>
              <a:t>pata ekvitermu 16°C U=480 W/K</a:t>
            </a:r>
          </a:p>
        </c:rich>
      </c:tx>
      <c:layout>
        <c:manualLayout>
          <c:xMode val="edge"/>
          <c:yMode val="edge"/>
          <c:x val="0.20755298651252482"/>
          <c:y val="1.3986013986013989E-2"/>
        </c:manualLayout>
      </c:layout>
    </c:title>
    <c:plotArea>
      <c:layout/>
      <c:scatterChart>
        <c:scatterStyle val="lineMarker"/>
        <c:ser>
          <c:idx val="0"/>
          <c:order val="0"/>
          <c:tx>
            <c:strRef>
              <c:f>'SCOP-norma'!$C$7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'SCOP-norma'!$A$8:$A$34</c:f>
              <c:numCache>
                <c:formatCode>General</c:formatCode>
                <c:ptCount val="27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</c:numCache>
            </c:numRef>
          </c:xVal>
          <c:yVal>
            <c:numRef>
              <c:f>'SCOP-norma'!$C$8:$C$34</c:f>
              <c:numCache>
                <c:formatCode>General</c:formatCode>
                <c:ptCount val="27"/>
                <c:pt idx="0">
                  <c:v>10</c:v>
                </c:pt>
                <c:pt idx="1">
                  <c:v>9.6199999999999992</c:v>
                </c:pt>
                <c:pt idx="2">
                  <c:v>9.23</c:v>
                </c:pt>
                <c:pt idx="3">
                  <c:v>8.85</c:v>
                </c:pt>
                <c:pt idx="4">
                  <c:v>8.4600000000000009</c:v>
                </c:pt>
                <c:pt idx="5">
                  <c:v>8.08</c:v>
                </c:pt>
                <c:pt idx="6">
                  <c:v>7.69</c:v>
                </c:pt>
                <c:pt idx="7">
                  <c:v>7.31</c:v>
                </c:pt>
                <c:pt idx="8">
                  <c:v>6.92</c:v>
                </c:pt>
                <c:pt idx="9">
                  <c:v>6.54</c:v>
                </c:pt>
                <c:pt idx="10">
                  <c:v>6.15</c:v>
                </c:pt>
                <c:pt idx="11">
                  <c:v>5.77</c:v>
                </c:pt>
                <c:pt idx="12">
                  <c:v>5.38</c:v>
                </c:pt>
                <c:pt idx="13">
                  <c:v>5</c:v>
                </c:pt>
                <c:pt idx="14">
                  <c:v>4.62</c:v>
                </c:pt>
                <c:pt idx="15">
                  <c:v>4.2300000000000004</c:v>
                </c:pt>
                <c:pt idx="16">
                  <c:v>3.85</c:v>
                </c:pt>
                <c:pt idx="17">
                  <c:v>3.46</c:v>
                </c:pt>
                <c:pt idx="18">
                  <c:v>3.08</c:v>
                </c:pt>
                <c:pt idx="19">
                  <c:v>2.69</c:v>
                </c:pt>
                <c:pt idx="20">
                  <c:v>2.31</c:v>
                </c:pt>
                <c:pt idx="21">
                  <c:v>1.92</c:v>
                </c:pt>
                <c:pt idx="22">
                  <c:v>1.54</c:v>
                </c:pt>
                <c:pt idx="23">
                  <c:v>1.1499999999999999</c:v>
                </c:pt>
                <c:pt idx="24">
                  <c:v>0.77</c:v>
                </c:pt>
                <c:pt idx="25">
                  <c:v>0.38</c:v>
                </c:pt>
                <c:pt idx="26">
                  <c:v>0</c:v>
                </c:pt>
              </c:numCache>
            </c:numRef>
          </c:yVal>
        </c:ser>
        <c:axId val="143545856"/>
        <c:axId val="143547392"/>
      </c:scatterChart>
      <c:valAx>
        <c:axId val="143545856"/>
        <c:scaling>
          <c:orientation val="minMax"/>
        </c:scaling>
        <c:axPos val="b"/>
        <c:majorGridlines/>
        <c:numFmt formatCode="General" sourceLinked="1"/>
        <c:tickLblPos val="nextTo"/>
        <c:crossAx val="143547392"/>
        <c:crosses val="autoZero"/>
        <c:crossBetween val="midCat"/>
      </c:valAx>
      <c:valAx>
        <c:axId val="143547392"/>
        <c:scaling>
          <c:orientation val="minMax"/>
        </c:scaling>
        <c:axPos val="l"/>
        <c:majorGridlines/>
        <c:numFmt formatCode="General" sourceLinked="1"/>
        <c:tickLblPos val="nextTo"/>
        <c:crossAx val="143545856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000" baseline="0"/>
              <a:t>příkon kompresoru (kW) / venk teplota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'SCOP-norma'!$U$7</c:f>
              <c:strCache>
                <c:ptCount val="1"/>
                <c:pt idx="0">
                  <c:v>příkon kompresoru kW:</c:v>
                </c:pt>
              </c:strCache>
            </c:strRef>
          </c:tx>
          <c:marker>
            <c:symbol val="none"/>
          </c:marker>
          <c:xVal>
            <c:numRef>
              <c:f>'SCOP-norma'!$A$8:$A$33</c:f>
              <c:numCache>
                <c:formatCode>General</c:formatCode>
                <c:ptCount val="2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</c:numCache>
            </c:numRef>
          </c:xVal>
          <c:yVal>
            <c:numRef>
              <c:f>'SCOP-norma'!$U$8:$U$33</c:f>
              <c:numCache>
                <c:formatCode>General</c:formatCode>
                <c:ptCount val="26"/>
                <c:pt idx="0">
                  <c:v>2.992</c:v>
                </c:pt>
                <c:pt idx="1">
                  <c:v>2.926640926640927</c:v>
                </c:pt>
                <c:pt idx="2">
                  <c:v>2.8656716417910446</c:v>
                </c:pt>
                <c:pt idx="3">
                  <c:v>2.8152173913043477</c:v>
                </c:pt>
                <c:pt idx="4">
                  <c:v>2.76140350877193</c:v>
                </c:pt>
                <c:pt idx="5">
                  <c:v>2.7108843537414966</c:v>
                </c:pt>
                <c:pt idx="6">
                  <c:v>2.6600660066006605</c:v>
                </c:pt>
                <c:pt idx="7">
                  <c:v>2.6153846153846154</c:v>
                </c:pt>
                <c:pt idx="8">
                  <c:v>2.5812499999999998</c:v>
                </c:pt>
                <c:pt idx="9">
                  <c:v>2.5379939209726441</c:v>
                </c:pt>
                <c:pt idx="10">
                  <c:v>2.5</c:v>
                </c:pt>
                <c:pt idx="11">
                  <c:v>2.4639769452449567</c:v>
                </c:pt>
                <c:pt idx="12">
                  <c:v>2.4297752808988764</c:v>
                </c:pt>
                <c:pt idx="13">
                  <c:v>2.401098901098901</c:v>
                </c:pt>
                <c:pt idx="14">
                  <c:v>2.3699731903485253</c:v>
                </c:pt>
                <c:pt idx="15">
                  <c:v>2.3403141361256545</c:v>
                </c:pt>
                <c:pt idx="16">
                  <c:v>2.3094629156010229</c:v>
                </c:pt>
                <c:pt idx="17">
                  <c:v>2.2825000000000002</c:v>
                </c:pt>
                <c:pt idx="18">
                  <c:v>2.2622549019607843</c:v>
                </c:pt>
                <c:pt idx="19">
                  <c:v>2.2350119904076742</c:v>
                </c:pt>
                <c:pt idx="20">
                  <c:v>2.211267605633803</c:v>
                </c:pt>
                <c:pt idx="21">
                  <c:v>2.1885057471264369</c:v>
                </c:pt>
                <c:pt idx="22">
                  <c:v>2.1644144144144142</c:v>
                </c:pt>
                <c:pt idx="23">
                  <c:v>2.1482300884955756</c:v>
                </c:pt>
                <c:pt idx="24">
                  <c:v>2.1279826464208242</c:v>
                </c:pt>
                <c:pt idx="25">
                  <c:v>2.1063829787234041</c:v>
                </c:pt>
              </c:numCache>
            </c:numRef>
          </c:yVal>
        </c:ser>
        <c:axId val="143583488"/>
        <c:axId val="143663104"/>
      </c:scatterChart>
      <c:valAx>
        <c:axId val="143583488"/>
        <c:scaling>
          <c:orientation val="minMax"/>
        </c:scaling>
        <c:axPos val="b"/>
        <c:numFmt formatCode="General" sourceLinked="1"/>
        <c:tickLblPos val="nextTo"/>
        <c:crossAx val="143663104"/>
        <c:crosses val="autoZero"/>
        <c:crossBetween val="midCat"/>
      </c:valAx>
      <c:valAx>
        <c:axId val="143663104"/>
        <c:scaling>
          <c:orientation val="minMax"/>
        </c:scaling>
        <c:axPos val="l"/>
        <c:majorGridlines/>
        <c:numFmt formatCode="General" sourceLinked="1"/>
        <c:tickLblPos val="nextTo"/>
        <c:crossAx val="143583488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denostupne!$A$10:$A$98</c:f>
              <c:numCache>
                <c:formatCode>mmm/yy</c:formatCode>
                <c:ptCount val="8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</c:numCache>
            </c:numRef>
          </c:xVal>
          <c:yVal>
            <c:numRef>
              <c:f>denostupne!$D$10:$D$98</c:f>
              <c:numCache>
                <c:formatCode>General</c:formatCode>
                <c:ptCount val="89"/>
                <c:pt idx="0">
                  <c:v>-2</c:v>
                </c:pt>
                <c:pt idx="1">
                  <c:v>0</c:v>
                </c:pt>
                <c:pt idx="2">
                  <c:v>1.2</c:v>
                </c:pt>
                <c:pt idx="3">
                  <c:v>9.8000000000000007</c:v>
                </c:pt>
                <c:pt idx="4">
                  <c:v>13.9</c:v>
                </c:pt>
                <c:pt idx="5">
                  <c:v>17.2</c:v>
                </c:pt>
                <c:pt idx="6">
                  <c:v>20.6</c:v>
                </c:pt>
                <c:pt idx="7">
                  <c:v>19.899999999999999</c:v>
                </c:pt>
                <c:pt idx="8">
                  <c:v>13.2</c:v>
                </c:pt>
                <c:pt idx="9">
                  <c:v>10.8</c:v>
                </c:pt>
                <c:pt idx="10">
                  <c:v>5.8</c:v>
                </c:pt>
                <c:pt idx="11">
                  <c:v>2.4</c:v>
                </c:pt>
                <c:pt idx="12">
                  <c:v>1.7</c:v>
                </c:pt>
                <c:pt idx="13">
                  <c:v>4.0999999999999996</c:v>
                </c:pt>
                <c:pt idx="14">
                  <c:v>7.8</c:v>
                </c:pt>
                <c:pt idx="15">
                  <c:v>11.2</c:v>
                </c:pt>
                <c:pt idx="16">
                  <c:v>14.1</c:v>
                </c:pt>
                <c:pt idx="17">
                  <c:v>17.5</c:v>
                </c:pt>
                <c:pt idx="18">
                  <c:v>20.399999999999999</c:v>
                </c:pt>
                <c:pt idx="19">
                  <c:v>17.7</c:v>
                </c:pt>
                <c:pt idx="20">
                  <c:v>15.6</c:v>
                </c:pt>
                <c:pt idx="21">
                  <c:v>11</c:v>
                </c:pt>
                <c:pt idx="22">
                  <c:v>7.9</c:v>
                </c:pt>
                <c:pt idx="23">
                  <c:v>2.2000000000000002</c:v>
                </c:pt>
                <c:pt idx="24">
                  <c:v>1.4</c:v>
                </c:pt>
                <c:pt idx="25">
                  <c:v>1.2</c:v>
                </c:pt>
                <c:pt idx="26">
                  <c:v>5.5</c:v>
                </c:pt>
                <c:pt idx="27">
                  <c:v>9.1999999999999993</c:v>
                </c:pt>
                <c:pt idx="28">
                  <c:v>13.7</c:v>
                </c:pt>
                <c:pt idx="29">
                  <c:v>17.7</c:v>
                </c:pt>
                <c:pt idx="30">
                  <c:v>21.7</c:v>
                </c:pt>
                <c:pt idx="31">
                  <c:v>22.9</c:v>
                </c:pt>
                <c:pt idx="32">
                  <c:v>15.4</c:v>
                </c:pt>
                <c:pt idx="33">
                  <c:v>8.9</c:v>
                </c:pt>
                <c:pt idx="34">
                  <c:v>5.7</c:v>
                </c:pt>
                <c:pt idx="35">
                  <c:v>2.9</c:v>
                </c:pt>
                <c:pt idx="36">
                  <c:v>-1.7</c:v>
                </c:pt>
                <c:pt idx="37">
                  <c:v>4.7</c:v>
                </c:pt>
                <c:pt idx="38">
                  <c:v>4.7</c:v>
                </c:pt>
                <c:pt idx="39">
                  <c:v>8.9</c:v>
                </c:pt>
                <c:pt idx="40">
                  <c:v>14.3</c:v>
                </c:pt>
                <c:pt idx="41">
                  <c:v>18.7</c:v>
                </c:pt>
                <c:pt idx="42">
                  <c:v>20.100000000000001</c:v>
                </c:pt>
                <c:pt idx="43">
                  <c:v>18.399999999999999</c:v>
                </c:pt>
                <c:pt idx="44">
                  <c:v>16.8</c:v>
                </c:pt>
                <c:pt idx="45">
                  <c:v>8.5</c:v>
                </c:pt>
                <c:pt idx="46">
                  <c:v>4.2</c:v>
                </c:pt>
                <c:pt idx="47">
                  <c:v>-0.8</c:v>
                </c:pt>
                <c:pt idx="48">
                  <c:v>-5.8</c:v>
                </c:pt>
                <c:pt idx="49">
                  <c:v>0.6</c:v>
                </c:pt>
                <c:pt idx="50">
                  <c:v>7.1</c:v>
                </c:pt>
                <c:pt idx="51">
                  <c:v>8.1</c:v>
                </c:pt>
                <c:pt idx="52">
                  <c:v>14.6</c:v>
                </c:pt>
                <c:pt idx="53">
                  <c:v>19.100000000000001</c:v>
                </c:pt>
                <c:pt idx="54">
                  <c:v>19.8</c:v>
                </c:pt>
                <c:pt idx="55">
                  <c:v>20.7</c:v>
                </c:pt>
                <c:pt idx="56">
                  <c:v>13.7</c:v>
                </c:pt>
                <c:pt idx="57">
                  <c:v>9.9</c:v>
                </c:pt>
                <c:pt idx="58">
                  <c:v>4.5999999999999996</c:v>
                </c:pt>
                <c:pt idx="59">
                  <c:v>1.2</c:v>
                </c:pt>
                <c:pt idx="60">
                  <c:v>2.2000000000000002</c:v>
                </c:pt>
                <c:pt idx="61">
                  <c:v>-2.5</c:v>
                </c:pt>
                <c:pt idx="62">
                  <c:v>2</c:v>
                </c:pt>
                <c:pt idx="63">
                  <c:v>14.6</c:v>
                </c:pt>
                <c:pt idx="64">
                  <c:v>17.8</c:v>
                </c:pt>
                <c:pt idx="65">
                  <c:v>19.2</c:v>
                </c:pt>
                <c:pt idx="66">
                  <c:v>20.399999999999999</c:v>
                </c:pt>
                <c:pt idx="67">
                  <c:v>22.5</c:v>
                </c:pt>
                <c:pt idx="68">
                  <c:v>16.100000000000001</c:v>
                </c:pt>
                <c:pt idx="69">
                  <c:v>11.6</c:v>
                </c:pt>
                <c:pt idx="70">
                  <c:v>6.5</c:v>
                </c:pt>
                <c:pt idx="71">
                  <c:v>1.5</c:v>
                </c:pt>
                <c:pt idx="72">
                  <c:v>-1.8</c:v>
                </c:pt>
                <c:pt idx="73">
                  <c:v>1.7</c:v>
                </c:pt>
                <c:pt idx="74">
                  <c:v>6.7</c:v>
                </c:pt>
                <c:pt idx="75">
                  <c:v>10.9</c:v>
                </c:pt>
                <c:pt idx="76">
                  <c:v>11.6</c:v>
                </c:pt>
                <c:pt idx="77">
                  <c:v>21.5</c:v>
                </c:pt>
                <c:pt idx="78">
                  <c:v>19.8</c:v>
                </c:pt>
                <c:pt idx="79">
                  <c:v>20.9</c:v>
                </c:pt>
                <c:pt idx="80">
                  <c:v>15</c:v>
                </c:pt>
                <c:pt idx="81">
                  <c:v>11</c:v>
                </c:pt>
                <c:pt idx="82">
                  <c:v>8.1</c:v>
                </c:pt>
                <c:pt idx="83">
                  <c:v>2.4</c:v>
                </c:pt>
                <c:pt idx="84">
                  <c:v>-0.2</c:v>
                </c:pt>
                <c:pt idx="85">
                  <c:v>4.7</c:v>
                </c:pt>
                <c:pt idx="86">
                  <c:v>5.3</c:v>
                </c:pt>
                <c:pt idx="87">
                  <c:v>9.8000000000000007</c:v>
                </c:pt>
                <c:pt idx="88">
                  <c:v>11.6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80E-4D7B-82E9-B93B90B36848}"/>
            </c:ext>
          </c:extLst>
        </c:ser>
        <c:ser>
          <c:idx val="1"/>
          <c:order val="1"/>
          <c:marker>
            <c:symbol val="none"/>
          </c:marker>
          <c:xVal>
            <c:numRef>
              <c:f>denostupne!$A$10:$A$98</c:f>
              <c:numCache>
                <c:formatCode>mmm/yy</c:formatCode>
                <c:ptCount val="8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</c:numCache>
            </c:numRef>
          </c:xVal>
          <c:yVal>
            <c:numRef>
              <c:f>denostupne!$E$10:$E$98</c:f>
              <c:numCache>
                <c:formatCode>General</c:formatCode>
                <c:ptCount val="89"/>
                <c:pt idx="0">
                  <c:v>554.29999999999995</c:v>
                </c:pt>
                <c:pt idx="1">
                  <c:v>469.3</c:v>
                </c:pt>
                <c:pt idx="2">
                  <c:v>384.7</c:v>
                </c:pt>
                <c:pt idx="3">
                  <c:v>232.6</c:v>
                </c:pt>
                <c:pt idx="4">
                  <c:v>86.5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66.599999999999994</c:v>
                </c:pt>
                <c:pt idx="9">
                  <c:v>226.3</c:v>
                </c:pt>
                <c:pt idx="10">
                  <c:v>377.7</c:v>
                </c:pt>
                <c:pt idx="11">
                  <c:v>498.6</c:v>
                </c:pt>
                <c:pt idx="12">
                  <c:v>554.29999999999995</c:v>
                </c:pt>
                <c:pt idx="13">
                  <c:v>469.3</c:v>
                </c:pt>
                <c:pt idx="14">
                  <c:v>384.7</c:v>
                </c:pt>
                <c:pt idx="15">
                  <c:v>232.6</c:v>
                </c:pt>
                <c:pt idx="16">
                  <c:v>86.5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66.599999999999994</c:v>
                </c:pt>
                <c:pt idx="21">
                  <c:v>226.3</c:v>
                </c:pt>
                <c:pt idx="22">
                  <c:v>377.7</c:v>
                </c:pt>
                <c:pt idx="23">
                  <c:v>498.6</c:v>
                </c:pt>
                <c:pt idx="24">
                  <c:v>554.29999999999995</c:v>
                </c:pt>
                <c:pt idx="25">
                  <c:v>469.3</c:v>
                </c:pt>
                <c:pt idx="26">
                  <c:v>384.7</c:v>
                </c:pt>
                <c:pt idx="27">
                  <c:v>232.6</c:v>
                </c:pt>
                <c:pt idx="28">
                  <c:v>86.5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66.599999999999994</c:v>
                </c:pt>
                <c:pt idx="33">
                  <c:v>226.3</c:v>
                </c:pt>
                <c:pt idx="34">
                  <c:v>377.7</c:v>
                </c:pt>
                <c:pt idx="35">
                  <c:v>498.6</c:v>
                </c:pt>
                <c:pt idx="36">
                  <c:v>554.29999999999995</c:v>
                </c:pt>
                <c:pt idx="37">
                  <c:v>469.3</c:v>
                </c:pt>
                <c:pt idx="38">
                  <c:v>384.7</c:v>
                </c:pt>
                <c:pt idx="39">
                  <c:v>232.6</c:v>
                </c:pt>
                <c:pt idx="40">
                  <c:v>86.5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66.599999999999994</c:v>
                </c:pt>
                <c:pt idx="45">
                  <c:v>226.3</c:v>
                </c:pt>
                <c:pt idx="46">
                  <c:v>377.7</c:v>
                </c:pt>
                <c:pt idx="47">
                  <c:v>498.6</c:v>
                </c:pt>
                <c:pt idx="48">
                  <c:v>554.29999999999995</c:v>
                </c:pt>
                <c:pt idx="49">
                  <c:v>469.3</c:v>
                </c:pt>
                <c:pt idx="50">
                  <c:v>384.7</c:v>
                </c:pt>
                <c:pt idx="51">
                  <c:v>232.6</c:v>
                </c:pt>
                <c:pt idx="52">
                  <c:v>86.5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66.599999999999994</c:v>
                </c:pt>
                <c:pt idx="57">
                  <c:v>226.3</c:v>
                </c:pt>
                <c:pt idx="58">
                  <c:v>377.7</c:v>
                </c:pt>
                <c:pt idx="59">
                  <c:v>498.6</c:v>
                </c:pt>
                <c:pt idx="60">
                  <c:v>554.29999999999995</c:v>
                </c:pt>
                <c:pt idx="61">
                  <c:v>469.3</c:v>
                </c:pt>
                <c:pt idx="62">
                  <c:v>384.7</c:v>
                </c:pt>
                <c:pt idx="63">
                  <c:v>232.6</c:v>
                </c:pt>
                <c:pt idx="64">
                  <c:v>86.5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66.599999999999994</c:v>
                </c:pt>
                <c:pt idx="69">
                  <c:v>226.3</c:v>
                </c:pt>
                <c:pt idx="70">
                  <c:v>377.7</c:v>
                </c:pt>
                <c:pt idx="71">
                  <c:v>498.6</c:v>
                </c:pt>
                <c:pt idx="72">
                  <c:v>554.29999999999995</c:v>
                </c:pt>
                <c:pt idx="73">
                  <c:v>469.3</c:v>
                </c:pt>
                <c:pt idx="74">
                  <c:v>384.7</c:v>
                </c:pt>
                <c:pt idx="75">
                  <c:v>232.6</c:v>
                </c:pt>
                <c:pt idx="76">
                  <c:v>86.5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66.599999999999994</c:v>
                </c:pt>
                <c:pt idx="81">
                  <c:v>226.3</c:v>
                </c:pt>
                <c:pt idx="82">
                  <c:v>377.7</c:v>
                </c:pt>
                <c:pt idx="83">
                  <c:v>498.6</c:v>
                </c:pt>
                <c:pt idx="84">
                  <c:v>554.29999999999995</c:v>
                </c:pt>
                <c:pt idx="85">
                  <c:v>469.3</c:v>
                </c:pt>
                <c:pt idx="86">
                  <c:v>384.7</c:v>
                </c:pt>
                <c:pt idx="87">
                  <c:v>232.6</c:v>
                </c:pt>
                <c:pt idx="88">
                  <c:v>86.5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280E-4D7B-82E9-B93B90B36848}"/>
            </c:ext>
          </c:extLst>
        </c:ser>
        <c:ser>
          <c:idx val="2"/>
          <c:order val="2"/>
          <c:marker>
            <c:symbol val="none"/>
          </c:marker>
          <c:xVal>
            <c:numRef>
              <c:f>denostupne!$A$10:$A$98</c:f>
              <c:numCache>
                <c:formatCode>mmm/yy</c:formatCode>
                <c:ptCount val="8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</c:numCache>
            </c:numRef>
          </c:xVal>
          <c:yVal>
            <c:numRef>
              <c:f>denostupne!$F$10:$F$98</c:f>
              <c:numCache>
                <c:formatCode>General</c:formatCode>
                <c:ptCount val="89"/>
                <c:pt idx="0">
                  <c:v>31</c:v>
                </c:pt>
                <c:pt idx="1">
                  <c:v>29</c:v>
                </c:pt>
                <c:pt idx="2">
                  <c:v>31</c:v>
                </c:pt>
                <c:pt idx="3">
                  <c:v>30</c:v>
                </c:pt>
                <c:pt idx="4">
                  <c:v>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</c:v>
                </c:pt>
                <c:pt idx="9">
                  <c:v>31</c:v>
                </c:pt>
                <c:pt idx="10">
                  <c:v>30</c:v>
                </c:pt>
                <c:pt idx="11">
                  <c:v>31</c:v>
                </c:pt>
                <c:pt idx="12">
                  <c:v>31</c:v>
                </c:pt>
                <c:pt idx="13">
                  <c:v>29</c:v>
                </c:pt>
                <c:pt idx="14">
                  <c:v>31</c:v>
                </c:pt>
                <c:pt idx="15">
                  <c:v>30</c:v>
                </c:pt>
                <c:pt idx="16">
                  <c:v>31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28</c:v>
                </c:pt>
                <c:pt idx="21">
                  <c:v>31</c:v>
                </c:pt>
                <c:pt idx="22">
                  <c:v>30</c:v>
                </c:pt>
                <c:pt idx="23">
                  <c:v>31</c:v>
                </c:pt>
                <c:pt idx="24">
                  <c:v>31</c:v>
                </c:pt>
                <c:pt idx="25">
                  <c:v>29</c:v>
                </c:pt>
                <c:pt idx="26">
                  <c:v>31</c:v>
                </c:pt>
                <c:pt idx="27">
                  <c:v>30</c:v>
                </c:pt>
                <c:pt idx="28">
                  <c:v>31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28</c:v>
                </c:pt>
                <c:pt idx="33">
                  <c:v>31</c:v>
                </c:pt>
                <c:pt idx="34">
                  <c:v>30</c:v>
                </c:pt>
                <c:pt idx="35">
                  <c:v>31</c:v>
                </c:pt>
                <c:pt idx="36">
                  <c:v>31</c:v>
                </c:pt>
                <c:pt idx="37">
                  <c:v>29</c:v>
                </c:pt>
                <c:pt idx="38">
                  <c:v>31</c:v>
                </c:pt>
                <c:pt idx="39">
                  <c:v>30</c:v>
                </c:pt>
                <c:pt idx="40">
                  <c:v>31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28</c:v>
                </c:pt>
                <c:pt idx="45">
                  <c:v>31</c:v>
                </c:pt>
                <c:pt idx="46">
                  <c:v>30</c:v>
                </c:pt>
                <c:pt idx="47">
                  <c:v>31</c:v>
                </c:pt>
                <c:pt idx="48">
                  <c:v>31</c:v>
                </c:pt>
                <c:pt idx="49">
                  <c:v>29</c:v>
                </c:pt>
                <c:pt idx="50">
                  <c:v>31</c:v>
                </c:pt>
                <c:pt idx="51">
                  <c:v>30</c:v>
                </c:pt>
                <c:pt idx="52">
                  <c:v>31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28</c:v>
                </c:pt>
                <c:pt idx="57">
                  <c:v>31</c:v>
                </c:pt>
                <c:pt idx="58">
                  <c:v>30</c:v>
                </c:pt>
                <c:pt idx="59">
                  <c:v>31</c:v>
                </c:pt>
                <c:pt idx="60">
                  <c:v>31</c:v>
                </c:pt>
                <c:pt idx="61">
                  <c:v>29</c:v>
                </c:pt>
                <c:pt idx="62">
                  <c:v>31</c:v>
                </c:pt>
                <c:pt idx="63">
                  <c:v>30</c:v>
                </c:pt>
                <c:pt idx="64">
                  <c:v>31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28</c:v>
                </c:pt>
                <c:pt idx="69">
                  <c:v>31</c:v>
                </c:pt>
                <c:pt idx="70">
                  <c:v>30</c:v>
                </c:pt>
                <c:pt idx="71">
                  <c:v>31</c:v>
                </c:pt>
                <c:pt idx="72">
                  <c:v>31</c:v>
                </c:pt>
                <c:pt idx="73">
                  <c:v>29</c:v>
                </c:pt>
                <c:pt idx="74">
                  <c:v>31</c:v>
                </c:pt>
                <c:pt idx="75">
                  <c:v>30</c:v>
                </c:pt>
                <c:pt idx="76">
                  <c:v>31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28</c:v>
                </c:pt>
                <c:pt idx="81">
                  <c:v>31</c:v>
                </c:pt>
                <c:pt idx="82">
                  <c:v>30</c:v>
                </c:pt>
                <c:pt idx="83">
                  <c:v>31</c:v>
                </c:pt>
                <c:pt idx="84">
                  <c:v>31</c:v>
                </c:pt>
                <c:pt idx="85">
                  <c:v>29</c:v>
                </c:pt>
                <c:pt idx="86">
                  <c:v>31</c:v>
                </c:pt>
                <c:pt idx="87">
                  <c:v>30</c:v>
                </c:pt>
                <c:pt idx="88">
                  <c:v>31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280E-4D7B-82E9-B93B90B36848}"/>
            </c:ext>
          </c:extLst>
        </c:ser>
        <c:ser>
          <c:idx val="3"/>
          <c:order val="3"/>
          <c:marker>
            <c:symbol val="none"/>
          </c:marker>
          <c:xVal>
            <c:numRef>
              <c:f>denostupne!$A$10:$A$98</c:f>
              <c:numCache>
                <c:formatCode>mmm/yy</c:formatCode>
                <c:ptCount val="8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</c:numCache>
            </c:numRef>
          </c:xVal>
          <c:yVal>
            <c:numRef>
              <c:f>denostupne!$G$10:$G$98</c:f>
              <c:numCache>
                <c:formatCode>General</c:formatCode>
                <c:ptCount val="89"/>
                <c:pt idx="0">
                  <c:v>-0.9</c:v>
                </c:pt>
                <c:pt idx="1">
                  <c:v>0.8</c:v>
                </c:pt>
                <c:pt idx="2">
                  <c:v>4.5999999999999996</c:v>
                </c:pt>
                <c:pt idx="3">
                  <c:v>9.1999999999999993</c:v>
                </c:pt>
                <c:pt idx="4">
                  <c:v>14.2</c:v>
                </c:pt>
                <c:pt idx="5">
                  <c:v>17.5</c:v>
                </c:pt>
                <c:pt idx="6">
                  <c:v>19.100000000000001</c:v>
                </c:pt>
                <c:pt idx="7">
                  <c:v>18.5</c:v>
                </c:pt>
                <c:pt idx="8">
                  <c:v>14.8</c:v>
                </c:pt>
                <c:pt idx="9">
                  <c:v>9.6999999999999993</c:v>
                </c:pt>
                <c:pt idx="10">
                  <c:v>4.4000000000000004</c:v>
                </c:pt>
                <c:pt idx="11">
                  <c:v>0.9</c:v>
                </c:pt>
                <c:pt idx="12">
                  <c:v>-0.9</c:v>
                </c:pt>
                <c:pt idx="13">
                  <c:v>0.8</c:v>
                </c:pt>
                <c:pt idx="14">
                  <c:v>4.5999999999999996</c:v>
                </c:pt>
                <c:pt idx="15">
                  <c:v>9.1999999999999993</c:v>
                </c:pt>
                <c:pt idx="16">
                  <c:v>14.2</c:v>
                </c:pt>
                <c:pt idx="17">
                  <c:v>17.5</c:v>
                </c:pt>
                <c:pt idx="18">
                  <c:v>19.100000000000001</c:v>
                </c:pt>
                <c:pt idx="19">
                  <c:v>18.5</c:v>
                </c:pt>
                <c:pt idx="20">
                  <c:v>14.8</c:v>
                </c:pt>
                <c:pt idx="21">
                  <c:v>9.6999999999999993</c:v>
                </c:pt>
                <c:pt idx="22">
                  <c:v>4.4000000000000004</c:v>
                </c:pt>
                <c:pt idx="23">
                  <c:v>0.9</c:v>
                </c:pt>
                <c:pt idx="24">
                  <c:v>-0.9</c:v>
                </c:pt>
                <c:pt idx="25">
                  <c:v>0.8</c:v>
                </c:pt>
                <c:pt idx="26">
                  <c:v>4.5999999999999996</c:v>
                </c:pt>
                <c:pt idx="27">
                  <c:v>9.1999999999999993</c:v>
                </c:pt>
                <c:pt idx="28">
                  <c:v>14.2</c:v>
                </c:pt>
                <c:pt idx="29">
                  <c:v>17.5</c:v>
                </c:pt>
                <c:pt idx="30">
                  <c:v>19.100000000000001</c:v>
                </c:pt>
                <c:pt idx="31">
                  <c:v>18.5</c:v>
                </c:pt>
                <c:pt idx="32">
                  <c:v>14.8</c:v>
                </c:pt>
                <c:pt idx="33">
                  <c:v>9.6999999999999993</c:v>
                </c:pt>
                <c:pt idx="34">
                  <c:v>4.4000000000000004</c:v>
                </c:pt>
                <c:pt idx="35">
                  <c:v>0.9</c:v>
                </c:pt>
                <c:pt idx="36">
                  <c:v>-0.9</c:v>
                </c:pt>
                <c:pt idx="37">
                  <c:v>0.8</c:v>
                </c:pt>
                <c:pt idx="38">
                  <c:v>4.5999999999999996</c:v>
                </c:pt>
                <c:pt idx="39">
                  <c:v>9.1999999999999993</c:v>
                </c:pt>
                <c:pt idx="40">
                  <c:v>14.2</c:v>
                </c:pt>
                <c:pt idx="41">
                  <c:v>17.5</c:v>
                </c:pt>
                <c:pt idx="42">
                  <c:v>19.100000000000001</c:v>
                </c:pt>
                <c:pt idx="43">
                  <c:v>18.5</c:v>
                </c:pt>
                <c:pt idx="44">
                  <c:v>14.8</c:v>
                </c:pt>
                <c:pt idx="45">
                  <c:v>9.6999999999999993</c:v>
                </c:pt>
                <c:pt idx="46">
                  <c:v>4.4000000000000004</c:v>
                </c:pt>
                <c:pt idx="47">
                  <c:v>0.9</c:v>
                </c:pt>
                <c:pt idx="48">
                  <c:v>-0.9</c:v>
                </c:pt>
                <c:pt idx="49">
                  <c:v>0.8</c:v>
                </c:pt>
                <c:pt idx="50">
                  <c:v>4.5999999999999996</c:v>
                </c:pt>
                <c:pt idx="51">
                  <c:v>9.1999999999999993</c:v>
                </c:pt>
                <c:pt idx="52">
                  <c:v>14.2</c:v>
                </c:pt>
                <c:pt idx="53">
                  <c:v>17.5</c:v>
                </c:pt>
                <c:pt idx="54">
                  <c:v>19.100000000000001</c:v>
                </c:pt>
                <c:pt idx="55">
                  <c:v>18.5</c:v>
                </c:pt>
                <c:pt idx="56">
                  <c:v>14.8</c:v>
                </c:pt>
                <c:pt idx="57">
                  <c:v>9.6999999999999993</c:v>
                </c:pt>
                <c:pt idx="58">
                  <c:v>4.4000000000000004</c:v>
                </c:pt>
                <c:pt idx="59">
                  <c:v>0.9</c:v>
                </c:pt>
                <c:pt idx="60">
                  <c:v>-0.9</c:v>
                </c:pt>
                <c:pt idx="61">
                  <c:v>0.8</c:v>
                </c:pt>
                <c:pt idx="62">
                  <c:v>4.5999999999999996</c:v>
                </c:pt>
                <c:pt idx="63">
                  <c:v>9.1999999999999993</c:v>
                </c:pt>
                <c:pt idx="64">
                  <c:v>14.2</c:v>
                </c:pt>
                <c:pt idx="65">
                  <c:v>17.5</c:v>
                </c:pt>
                <c:pt idx="66">
                  <c:v>19.100000000000001</c:v>
                </c:pt>
                <c:pt idx="67">
                  <c:v>18.5</c:v>
                </c:pt>
                <c:pt idx="68">
                  <c:v>14.8</c:v>
                </c:pt>
                <c:pt idx="69">
                  <c:v>9.6999999999999993</c:v>
                </c:pt>
                <c:pt idx="70">
                  <c:v>4.4000000000000004</c:v>
                </c:pt>
                <c:pt idx="71">
                  <c:v>0.9</c:v>
                </c:pt>
                <c:pt idx="72">
                  <c:v>-0.9</c:v>
                </c:pt>
                <c:pt idx="73">
                  <c:v>0.8</c:v>
                </c:pt>
                <c:pt idx="74">
                  <c:v>4.5999999999999996</c:v>
                </c:pt>
                <c:pt idx="75">
                  <c:v>9.1999999999999993</c:v>
                </c:pt>
                <c:pt idx="76">
                  <c:v>14.2</c:v>
                </c:pt>
                <c:pt idx="77">
                  <c:v>17.5</c:v>
                </c:pt>
                <c:pt idx="78">
                  <c:v>19.100000000000001</c:v>
                </c:pt>
                <c:pt idx="79">
                  <c:v>18.5</c:v>
                </c:pt>
                <c:pt idx="80">
                  <c:v>14.8</c:v>
                </c:pt>
                <c:pt idx="81">
                  <c:v>9.6999999999999993</c:v>
                </c:pt>
                <c:pt idx="82">
                  <c:v>4.4000000000000004</c:v>
                </c:pt>
                <c:pt idx="83">
                  <c:v>0.9</c:v>
                </c:pt>
                <c:pt idx="84">
                  <c:v>-0.9</c:v>
                </c:pt>
                <c:pt idx="85">
                  <c:v>0.8</c:v>
                </c:pt>
                <c:pt idx="86">
                  <c:v>4.5999999999999996</c:v>
                </c:pt>
                <c:pt idx="87">
                  <c:v>9.1999999999999993</c:v>
                </c:pt>
                <c:pt idx="88">
                  <c:v>14.2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280E-4D7B-82E9-B93B90B36848}"/>
            </c:ext>
          </c:extLst>
        </c:ser>
        <c:axId val="143770752"/>
        <c:axId val="143772288"/>
      </c:scatterChart>
      <c:valAx>
        <c:axId val="143770752"/>
        <c:scaling>
          <c:orientation val="minMax"/>
        </c:scaling>
        <c:axPos val="b"/>
        <c:numFmt formatCode="mmm/yy" sourceLinked="1"/>
        <c:tickLblPos val="nextTo"/>
        <c:crossAx val="143772288"/>
        <c:crosses val="autoZero"/>
        <c:crossBetween val="midCat"/>
      </c:valAx>
      <c:valAx>
        <c:axId val="143772288"/>
        <c:scaling>
          <c:orientation val="minMax"/>
        </c:scaling>
        <c:axPos val="l"/>
        <c:majorGridlines/>
        <c:numFmt formatCode="General" sourceLinked="1"/>
        <c:tickLblPos val="nextTo"/>
        <c:crossAx val="14377075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000" baseline="0"/>
              <a:t>Závislost denostupňů na nadmořské výšce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'roční náklady'!$AG$25</c:f>
              <c:strCache>
                <c:ptCount val="1"/>
                <c:pt idx="0">
                  <c:v>DS21</c:v>
                </c:pt>
              </c:strCache>
            </c:strRef>
          </c:tx>
          <c:xVal>
            <c:numRef>
              <c:f>'roční náklady'!$AH$24:$AK$24</c:f>
              <c:numCache>
                <c:formatCode>General</c:formatCode>
                <c:ptCount val="4"/>
                <c:pt idx="0">
                  <c:v>300</c:v>
                </c:pt>
                <c:pt idx="1">
                  <c:v>500</c:v>
                </c:pt>
                <c:pt idx="2">
                  <c:v>700</c:v>
                </c:pt>
                <c:pt idx="3">
                  <c:v>900</c:v>
                </c:pt>
              </c:numCache>
            </c:numRef>
          </c:xVal>
          <c:yVal>
            <c:numRef>
              <c:f>'roční náklady'!$AH$25:$AK$25</c:f>
              <c:numCache>
                <c:formatCode>General</c:formatCode>
                <c:ptCount val="4"/>
                <c:pt idx="0">
                  <c:v>3522.6420000000007</c:v>
                </c:pt>
                <c:pt idx="1">
                  <c:v>3977.8760000000016</c:v>
                </c:pt>
                <c:pt idx="2">
                  <c:v>4430.648000000001</c:v>
                </c:pt>
                <c:pt idx="3">
                  <c:v>4918.7679999999991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D89-43B2-BE18-DA1C639D9F82}"/>
            </c:ext>
          </c:extLst>
        </c:ser>
        <c:ser>
          <c:idx val="1"/>
          <c:order val="1"/>
          <c:tx>
            <c:strRef>
              <c:f>'roční náklady'!$AG$26</c:f>
              <c:strCache>
                <c:ptCount val="1"/>
                <c:pt idx="0">
                  <c:v>DS19</c:v>
                </c:pt>
              </c:strCache>
            </c:strRef>
          </c:tx>
          <c:xVal>
            <c:numRef>
              <c:f>'roční náklady'!$AH$24:$AK$24</c:f>
              <c:numCache>
                <c:formatCode>General</c:formatCode>
                <c:ptCount val="4"/>
                <c:pt idx="0">
                  <c:v>300</c:v>
                </c:pt>
                <c:pt idx="1">
                  <c:v>500</c:v>
                </c:pt>
                <c:pt idx="2">
                  <c:v>700</c:v>
                </c:pt>
                <c:pt idx="3">
                  <c:v>900</c:v>
                </c:pt>
              </c:numCache>
            </c:numRef>
          </c:xVal>
          <c:yVal>
            <c:numRef>
              <c:f>'roční náklady'!$AH$26:$AK$26</c:f>
              <c:numCache>
                <c:formatCode>General</c:formatCode>
                <c:ptCount val="4"/>
                <c:pt idx="0">
                  <c:v>3083.8419999999996</c:v>
                </c:pt>
                <c:pt idx="1">
                  <c:v>3499.4759999999997</c:v>
                </c:pt>
                <c:pt idx="2">
                  <c:v>3919.4480000000012</c:v>
                </c:pt>
                <c:pt idx="3">
                  <c:v>4371.5680000000011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DD89-43B2-BE18-DA1C639D9F82}"/>
            </c:ext>
          </c:extLst>
        </c:ser>
        <c:ser>
          <c:idx val="2"/>
          <c:order val="2"/>
          <c:tx>
            <c:strRef>
              <c:f>'roční náklady'!$AG$27</c:f>
              <c:strCache>
                <c:ptCount val="1"/>
                <c:pt idx="0">
                  <c:v>DS13</c:v>
                </c:pt>
              </c:strCache>
            </c:strRef>
          </c:tx>
          <c:xVal>
            <c:numRef>
              <c:f>'roční náklady'!$AH$24:$AK$24</c:f>
              <c:numCache>
                <c:formatCode>General</c:formatCode>
                <c:ptCount val="4"/>
                <c:pt idx="0">
                  <c:v>300</c:v>
                </c:pt>
                <c:pt idx="1">
                  <c:v>500</c:v>
                </c:pt>
                <c:pt idx="2">
                  <c:v>700</c:v>
                </c:pt>
                <c:pt idx="3">
                  <c:v>900</c:v>
                </c:pt>
              </c:numCache>
            </c:numRef>
          </c:xVal>
          <c:yVal>
            <c:numRef>
              <c:f>'roční náklady'!$AH$27:$AK$27</c:f>
              <c:numCache>
                <c:formatCode>General</c:formatCode>
                <c:ptCount val="4"/>
                <c:pt idx="0">
                  <c:v>1767.4419999999996</c:v>
                </c:pt>
                <c:pt idx="1">
                  <c:v>2064.2759999999998</c:v>
                </c:pt>
                <c:pt idx="2">
                  <c:v>2385.847999999999</c:v>
                </c:pt>
                <c:pt idx="3">
                  <c:v>2729.9679999999994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DD89-43B2-BE18-DA1C639D9F82}"/>
            </c:ext>
          </c:extLst>
        </c:ser>
        <c:axId val="110695168"/>
        <c:axId val="110696704"/>
      </c:scatterChart>
      <c:valAx>
        <c:axId val="110695168"/>
        <c:scaling>
          <c:orientation val="minMax"/>
        </c:scaling>
        <c:axPos val="b"/>
        <c:majorGridlines/>
        <c:minorGridlines/>
        <c:numFmt formatCode="General" sourceLinked="1"/>
        <c:tickLblPos val="nextTo"/>
        <c:crossAx val="110696704"/>
        <c:crosses val="autoZero"/>
        <c:crossBetween val="midCat"/>
      </c:valAx>
      <c:valAx>
        <c:axId val="110696704"/>
        <c:scaling>
          <c:orientation val="minMax"/>
        </c:scaling>
        <c:axPos val="l"/>
        <c:majorGridlines/>
        <c:numFmt formatCode="General" sourceLinked="1"/>
        <c:tickLblPos val="nextTo"/>
        <c:crossAx val="110695168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xVal>
            <c:numRef>
              <c:f>denostupne!$P$1:$P$7</c:f>
              <c:numCache>
                <c:formatCode>dd/mm/yyyy</c:formatCode>
                <c:ptCount val="7"/>
                <c:pt idx="0">
                  <c:v>41760</c:v>
                </c:pt>
                <c:pt idx="1">
                  <c:v>42125</c:v>
                </c:pt>
                <c:pt idx="2">
                  <c:v>42491</c:v>
                </c:pt>
                <c:pt idx="3">
                  <c:v>42856</c:v>
                </c:pt>
                <c:pt idx="4">
                  <c:v>43221</c:v>
                </c:pt>
                <c:pt idx="5">
                  <c:v>43586</c:v>
                </c:pt>
                <c:pt idx="6">
                  <c:v>43952</c:v>
                </c:pt>
              </c:numCache>
            </c:numRef>
          </c:xVal>
          <c:yVal>
            <c:numRef>
              <c:f>denostupne!$Q$1:$Q$7</c:f>
              <c:numCache>
                <c:formatCode>General</c:formatCode>
                <c:ptCount val="7"/>
                <c:pt idx="0">
                  <c:v>2490.6</c:v>
                </c:pt>
                <c:pt idx="1">
                  <c:v>2577.4</c:v>
                </c:pt>
                <c:pt idx="2">
                  <c:v>2743.0000000000005</c:v>
                </c:pt>
                <c:pt idx="3">
                  <c:v>3059.1000000000004</c:v>
                </c:pt>
                <c:pt idx="4">
                  <c:v>2723.6</c:v>
                </c:pt>
                <c:pt idx="5">
                  <c:v>2693.6</c:v>
                </c:pt>
                <c:pt idx="6">
                  <c:v>2604.2999999999997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B26-4103-9CA9-BBB8117643BF}"/>
            </c:ext>
          </c:extLst>
        </c:ser>
        <c:ser>
          <c:idx val="1"/>
          <c:order val="1"/>
          <c:xVal>
            <c:numRef>
              <c:f>denostupne!$P$1:$P$7</c:f>
              <c:numCache>
                <c:formatCode>dd/mm/yyyy</c:formatCode>
                <c:ptCount val="7"/>
                <c:pt idx="0">
                  <c:v>41760</c:v>
                </c:pt>
                <c:pt idx="1">
                  <c:v>42125</c:v>
                </c:pt>
                <c:pt idx="2">
                  <c:v>42491</c:v>
                </c:pt>
                <c:pt idx="3">
                  <c:v>42856</c:v>
                </c:pt>
                <c:pt idx="4">
                  <c:v>43221</c:v>
                </c:pt>
                <c:pt idx="5">
                  <c:v>43586</c:v>
                </c:pt>
                <c:pt idx="6">
                  <c:v>43952</c:v>
                </c:pt>
              </c:numCache>
            </c:numRef>
          </c:xVal>
          <c:yVal>
            <c:numRef>
              <c:f>denostupne!$R$1:$R$7</c:f>
              <c:numCache>
                <c:formatCode>General</c:formatCode>
                <c:ptCount val="7"/>
                <c:pt idx="2">
                  <c:v>2265.0249999999996</c:v>
                </c:pt>
                <c:pt idx="3">
                  <c:v>2595.2749999999987</c:v>
                </c:pt>
                <c:pt idx="4">
                  <c:v>2293.0500000000006</c:v>
                </c:pt>
                <c:pt idx="5">
                  <c:v>2236.3500000000008</c:v>
                </c:pt>
                <c:pt idx="6">
                  <c:v>2123.8249999999998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0B26-4103-9CA9-BBB8117643BF}"/>
            </c:ext>
          </c:extLst>
        </c:ser>
        <c:axId val="143592064"/>
        <c:axId val="143606144"/>
      </c:scatterChart>
      <c:valAx>
        <c:axId val="143592064"/>
        <c:scaling>
          <c:orientation val="minMax"/>
        </c:scaling>
        <c:axPos val="b"/>
        <c:numFmt formatCode="dd/mm/yyyy" sourceLinked="1"/>
        <c:tickLblPos val="nextTo"/>
        <c:crossAx val="143606144"/>
        <c:crosses val="autoZero"/>
        <c:crossBetween val="midCat"/>
      </c:valAx>
      <c:valAx>
        <c:axId val="143606144"/>
        <c:scaling>
          <c:orientation val="minMax"/>
        </c:scaling>
        <c:axPos val="l"/>
        <c:majorGridlines/>
        <c:numFmt formatCode="General" sourceLinked="1"/>
        <c:tickLblPos val="nextTo"/>
        <c:crossAx val="14359206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/>
    <c:plotArea>
      <c:layout/>
      <c:scatterChart>
        <c:scatterStyle val="lineMarker"/>
        <c:ser>
          <c:idx val="0"/>
          <c:order val="0"/>
          <c:tx>
            <c:strRef>
              <c:f>'roční náklady'!$AG$22</c:f>
              <c:strCache>
                <c:ptCount val="1"/>
                <c:pt idx="0">
                  <c:v>dnů TZ</c:v>
                </c:pt>
              </c:strCache>
            </c:strRef>
          </c:tx>
          <c:xVal>
            <c:numRef>
              <c:f>'roční náklady'!$AH$19:$AL$19</c:f>
              <c:numCache>
                <c:formatCode>General</c:formatCode>
                <c:ptCount val="5"/>
                <c:pt idx="0">
                  <c:v>300</c:v>
                </c:pt>
                <c:pt idx="1">
                  <c:v>500</c:v>
                </c:pt>
                <c:pt idx="2">
                  <c:v>700</c:v>
                </c:pt>
                <c:pt idx="3">
                  <c:v>900</c:v>
                </c:pt>
                <c:pt idx="4">
                  <c:v>1400</c:v>
                </c:pt>
              </c:numCache>
            </c:numRef>
          </c:xVal>
          <c:yVal>
            <c:numRef>
              <c:f>'roční náklady'!$AH$22:$AL$22</c:f>
              <c:numCache>
                <c:formatCode>General</c:formatCode>
                <c:ptCount val="5"/>
                <c:pt idx="0">
                  <c:v>58.66053767009624</c:v>
                </c:pt>
                <c:pt idx="1">
                  <c:v>65.678523703468016</c:v>
                </c:pt>
                <c:pt idx="2">
                  <c:v>72.8948365413993</c:v>
                </c:pt>
                <c:pt idx="3">
                  <c:v>80.222392007052576</c:v>
                </c:pt>
                <c:pt idx="4">
                  <c:v>99.055579399141692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B3A-4070-A9D6-1EC225FBE8A9}"/>
            </c:ext>
          </c:extLst>
        </c:ser>
        <c:axId val="110741376"/>
        <c:axId val="110742912"/>
      </c:scatterChart>
      <c:valAx>
        <c:axId val="110741376"/>
        <c:scaling>
          <c:orientation val="minMax"/>
        </c:scaling>
        <c:axPos val="b"/>
        <c:numFmt formatCode="General" sourceLinked="1"/>
        <c:tickLblPos val="nextTo"/>
        <c:crossAx val="110742912"/>
        <c:crosses val="autoZero"/>
        <c:crossBetween val="midCat"/>
      </c:valAx>
      <c:valAx>
        <c:axId val="110742912"/>
        <c:scaling>
          <c:orientation val="minMax"/>
        </c:scaling>
        <c:axPos val="l"/>
        <c:majorGridlines/>
        <c:numFmt formatCode="General" sourceLinked="1"/>
        <c:tickLblPos val="nextTo"/>
        <c:crossAx val="110741376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000" baseline="0"/>
              <a:t>Okamžité TZ (kW)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'roční náklady'!$F$16</c:f>
              <c:strCache>
                <c:ptCount val="1"/>
                <c:pt idx="0">
                  <c:v>13</c:v>
                </c:pt>
              </c:strCache>
            </c:strRef>
          </c:tx>
          <c:marker>
            <c:symbol val="none"/>
          </c:marker>
          <c:xVal>
            <c:numRef>
              <c:f>'roční náklady'!$B$17:$B$2573</c:f>
              <c:numCache>
                <c:formatCode>d/m/yy;@</c:formatCode>
                <c:ptCount val="2557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  <c:pt idx="30">
                  <c:v>42125</c:v>
                </c:pt>
                <c:pt idx="31">
                  <c:v>42126</c:v>
                </c:pt>
                <c:pt idx="32">
                  <c:v>42127</c:v>
                </c:pt>
                <c:pt idx="33">
                  <c:v>42128</c:v>
                </c:pt>
                <c:pt idx="34">
                  <c:v>42129</c:v>
                </c:pt>
                <c:pt idx="35">
                  <c:v>42130</c:v>
                </c:pt>
                <c:pt idx="36">
                  <c:v>42131</c:v>
                </c:pt>
                <c:pt idx="37">
                  <c:v>42132</c:v>
                </c:pt>
                <c:pt idx="38">
                  <c:v>42133</c:v>
                </c:pt>
                <c:pt idx="39">
                  <c:v>42134</c:v>
                </c:pt>
                <c:pt idx="40">
                  <c:v>42135</c:v>
                </c:pt>
                <c:pt idx="41">
                  <c:v>42136</c:v>
                </c:pt>
                <c:pt idx="42">
                  <c:v>42137</c:v>
                </c:pt>
                <c:pt idx="43">
                  <c:v>42138</c:v>
                </c:pt>
                <c:pt idx="44">
                  <c:v>42139</c:v>
                </c:pt>
                <c:pt idx="45">
                  <c:v>42140</c:v>
                </c:pt>
                <c:pt idx="46">
                  <c:v>42141</c:v>
                </c:pt>
                <c:pt idx="47">
                  <c:v>42142</c:v>
                </c:pt>
                <c:pt idx="48">
                  <c:v>42143</c:v>
                </c:pt>
                <c:pt idx="49">
                  <c:v>42144</c:v>
                </c:pt>
                <c:pt idx="50">
                  <c:v>42145</c:v>
                </c:pt>
                <c:pt idx="51">
                  <c:v>42146</c:v>
                </c:pt>
                <c:pt idx="52">
                  <c:v>42147</c:v>
                </c:pt>
                <c:pt idx="53">
                  <c:v>42148</c:v>
                </c:pt>
                <c:pt idx="54">
                  <c:v>42149</c:v>
                </c:pt>
                <c:pt idx="55">
                  <c:v>42150</c:v>
                </c:pt>
                <c:pt idx="56">
                  <c:v>42151</c:v>
                </c:pt>
                <c:pt idx="57">
                  <c:v>42152</c:v>
                </c:pt>
                <c:pt idx="58">
                  <c:v>42153</c:v>
                </c:pt>
                <c:pt idx="59">
                  <c:v>42154</c:v>
                </c:pt>
                <c:pt idx="60">
                  <c:v>42155</c:v>
                </c:pt>
                <c:pt idx="61">
                  <c:v>42156</c:v>
                </c:pt>
                <c:pt idx="62">
                  <c:v>42157</c:v>
                </c:pt>
                <c:pt idx="63">
                  <c:v>42158</c:v>
                </c:pt>
                <c:pt idx="64">
                  <c:v>42159</c:v>
                </c:pt>
                <c:pt idx="65">
                  <c:v>42160</c:v>
                </c:pt>
                <c:pt idx="66">
                  <c:v>42161</c:v>
                </c:pt>
                <c:pt idx="67">
                  <c:v>42162</c:v>
                </c:pt>
                <c:pt idx="68">
                  <c:v>42163</c:v>
                </c:pt>
                <c:pt idx="69">
                  <c:v>42164</c:v>
                </c:pt>
                <c:pt idx="70">
                  <c:v>42165</c:v>
                </c:pt>
                <c:pt idx="71">
                  <c:v>42166</c:v>
                </c:pt>
                <c:pt idx="72">
                  <c:v>42167</c:v>
                </c:pt>
                <c:pt idx="73">
                  <c:v>42168</c:v>
                </c:pt>
                <c:pt idx="74">
                  <c:v>42169</c:v>
                </c:pt>
                <c:pt idx="75">
                  <c:v>42170</c:v>
                </c:pt>
                <c:pt idx="76">
                  <c:v>42171</c:v>
                </c:pt>
                <c:pt idx="77">
                  <c:v>42172</c:v>
                </c:pt>
                <c:pt idx="78">
                  <c:v>42173</c:v>
                </c:pt>
                <c:pt idx="79">
                  <c:v>42174</c:v>
                </c:pt>
                <c:pt idx="80">
                  <c:v>42175</c:v>
                </c:pt>
                <c:pt idx="81">
                  <c:v>42176</c:v>
                </c:pt>
                <c:pt idx="82">
                  <c:v>42177</c:v>
                </c:pt>
                <c:pt idx="83">
                  <c:v>42178</c:v>
                </c:pt>
                <c:pt idx="84">
                  <c:v>42179</c:v>
                </c:pt>
                <c:pt idx="85">
                  <c:v>42180</c:v>
                </c:pt>
                <c:pt idx="86">
                  <c:v>42181</c:v>
                </c:pt>
                <c:pt idx="87">
                  <c:v>42182</c:v>
                </c:pt>
                <c:pt idx="88">
                  <c:v>42183</c:v>
                </c:pt>
                <c:pt idx="89">
                  <c:v>42184</c:v>
                </c:pt>
                <c:pt idx="90">
                  <c:v>42185</c:v>
                </c:pt>
                <c:pt idx="91">
                  <c:v>42186</c:v>
                </c:pt>
                <c:pt idx="92">
                  <c:v>42187</c:v>
                </c:pt>
                <c:pt idx="93">
                  <c:v>42188</c:v>
                </c:pt>
                <c:pt idx="94">
                  <c:v>42189</c:v>
                </c:pt>
                <c:pt idx="95">
                  <c:v>42190</c:v>
                </c:pt>
                <c:pt idx="96">
                  <c:v>42191</c:v>
                </c:pt>
                <c:pt idx="97">
                  <c:v>42192</c:v>
                </c:pt>
                <c:pt idx="98">
                  <c:v>42193</c:v>
                </c:pt>
                <c:pt idx="99">
                  <c:v>42194</c:v>
                </c:pt>
                <c:pt idx="100">
                  <c:v>42195</c:v>
                </c:pt>
                <c:pt idx="101">
                  <c:v>42196</c:v>
                </c:pt>
                <c:pt idx="102">
                  <c:v>42197</c:v>
                </c:pt>
                <c:pt idx="103">
                  <c:v>42198</c:v>
                </c:pt>
                <c:pt idx="104">
                  <c:v>42199</c:v>
                </c:pt>
                <c:pt idx="105">
                  <c:v>42200</c:v>
                </c:pt>
                <c:pt idx="106">
                  <c:v>42201</c:v>
                </c:pt>
                <c:pt idx="107">
                  <c:v>42202</c:v>
                </c:pt>
                <c:pt idx="108">
                  <c:v>42203</c:v>
                </c:pt>
                <c:pt idx="109">
                  <c:v>42204</c:v>
                </c:pt>
                <c:pt idx="110">
                  <c:v>42205</c:v>
                </c:pt>
                <c:pt idx="111">
                  <c:v>42206</c:v>
                </c:pt>
                <c:pt idx="112">
                  <c:v>42207</c:v>
                </c:pt>
                <c:pt idx="113">
                  <c:v>42208</c:v>
                </c:pt>
                <c:pt idx="114">
                  <c:v>42209</c:v>
                </c:pt>
                <c:pt idx="115">
                  <c:v>42210</c:v>
                </c:pt>
                <c:pt idx="116">
                  <c:v>42211</c:v>
                </c:pt>
                <c:pt idx="117">
                  <c:v>42212</c:v>
                </c:pt>
                <c:pt idx="118">
                  <c:v>42213</c:v>
                </c:pt>
                <c:pt idx="119">
                  <c:v>42214</c:v>
                </c:pt>
                <c:pt idx="120">
                  <c:v>42215</c:v>
                </c:pt>
                <c:pt idx="121">
                  <c:v>42216</c:v>
                </c:pt>
                <c:pt idx="122">
                  <c:v>42217</c:v>
                </c:pt>
                <c:pt idx="123">
                  <c:v>42218</c:v>
                </c:pt>
                <c:pt idx="124">
                  <c:v>42219</c:v>
                </c:pt>
                <c:pt idx="125">
                  <c:v>42220</c:v>
                </c:pt>
                <c:pt idx="126">
                  <c:v>42221</c:v>
                </c:pt>
                <c:pt idx="127">
                  <c:v>42222</c:v>
                </c:pt>
                <c:pt idx="128">
                  <c:v>42223</c:v>
                </c:pt>
                <c:pt idx="129">
                  <c:v>42224</c:v>
                </c:pt>
                <c:pt idx="130">
                  <c:v>42225</c:v>
                </c:pt>
                <c:pt idx="131">
                  <c:v>42226</c:v>
                </c:pt>
                <c:pt idx="132">
                  <c:v>42227</c:v>
                </c:pt>
                <c:pt idx="133">
                  <c:v>42228</c:v>
                </c:pt>
                <c:pt idx="134">
                  <c:v>42229</c:v>
                </c:pt>
                <c:pt idx="135">
                  <c:v>42230</c:v>
                </c:pt>
                <c:pt idx="136">
                  <c:v>42231</c:v>
                </c:pt>
                <c:pt idx="137">
                  <c:v>42232</c:v>
                </c:pt>
                <c:pt idx="138">
                  <c:v>42233</c:v>
                </c:pt>
                <c:pt idx="139">
                  <c:v>42234</c:v>
                </c:pt>
                <c:pt idx="140">
                  <c:v>42235</c:v>
                </c:pt>
                <c:pt idx="141">
                  <c:v>42236</c:v>
                </c:pt>
                <c:pt idx="142">
                  <c:v>42237</c:v>
                </c:pt>
                <c:pt idx="143">
                  <c:v>42238</c:v>
                </c:pt>
                <c:pt idx="144">
                  <c:v>42239</c:v>
                </c:pt>
                <c:pt idx="145">
                  <c:v>42240</c:v>
                </c:pt>
                <c:pt idx="146">
                  <c:v>42241</c:v>
                </c:pt>
                <c:pt idx="147">
                  <c:v>42242</c:v>
                </c:pt>
                <c:pt idx="148">
                  <c:v>42243</c:v>
                </c:pt>
                <c:pt idx="149">
                  <c:v>42244</c:v>
                </c:pt>
                <c:pt idx="150">
                  <c:v>42245</c:v>
                </c:pt>
                <c:pt idx="151">
                  <c:v>42246</c:v>
                </c:pt>
                <c:pt idx="152">
                  <c:v>42247</c:v>
                </c:pt>
                <c:pt idx="153">
                  <c:v>42248</c:v>
                </c:pt>
                <c:pt idx="154">
                  <c:v>42249</c:v>
                </c:pt>
                <c:pt idx="155">
                  <c:v>42250</c:v>
                </c:pt>
                <c:pt idx="156">
                  <c:v>42251</c:v>
                </c:pt>
                <c:pt idx="157">
                  <c:v>42252</c:v>
                </c:pt>
                <c:pt idx="158">
                  <c:v>42253</c:v>
                </c:pt>
                <c:pt idx="159">
                  <c:v>42254</c:v>
                </c:pt>
                <c:pt idx="160">
                  <c:v>42255</c:v>
                </c:pt>
                <c:pt idx="161">
                  <c:v>42256</c:v>
                </c:pt>
                <c:pt idx="162">
                  <c:v>42257</c:v>
                </c:pt>
                <c:pt idx="163">
                  <c:v>42258</c:v>
                </c:pt>
                <c:pt idx="164">
                  <c:v>42259</c:v>
                </c:pt>
                <c:pt idx="165">
                  <c:v>42260</c:v>
                </c:pt>
                <c:pt idx="166">
                  <c:v>42261</c:v>
                </c:pt>
                <c:pt idx="167">
                  <c:v>42262</c:v>
                </c:pt>
                <c:pt idx="168">
                  <c:v>42263</c:v>
                </c:pt>
                <c:pt idx="169">
                  <c:v>42264</c:v>
                </c:pt>
                <c:pt idx="170">
                  <c:v>42265</c:v>
                </c:pt>
                <c:pt idx="171">
                  <c:v>42266</c:v>
                </c:pt>
                <c:pt idx="172">
                  <c:v>42267</c:v>
                </c:pt>
                <c:pt idx="173">
                  <c:v>42268</c:v>
                </c:pt>
                <c:pt idx="174">
                  <c:v>42269</c:v>
                </c:pt>
                <c:pt idx="175">
                  <c:v>42270</c:v>
                </c:pt>
                <c:pt idx="176">
                  <c:v>42271</c:v>
                </c:pt>
                <c:pt idx="177">
                  <c:v>42272</c:v>
                </c:pt>
                <c:pt idx="178">
                  <c:v>42273</c:v>
                </c:pt>
                <c:pt idx="179">
                  <c:v>42274</c:v>
                </c:pt>
                <c:pt idx="180">
                  <c:v>42275</c:v>
                </c:pt>
                <c:pt idx="181">
                  <c:v>42276</c:v>
                </c:pt>
                <c:pt idx="182">
                  <c:v>42277</c:v>
                </c:pt>
                <c:pt idx="183">
                  <c:v>42278</c:v>
                </c:pt>
                <c:pt idx="184">
                  <c:v>42279</c:v>
                </c:pt>
                <c:pt idx="185">
                  <c:v>42280</c:v>
                </c:pt>
                <c:pt idx="186">
                  <c:v>42281</c:v>
                </c:pt>
                <c:pt idx="187">
                  <c:v>42282</c:v>
                </c:pt>
                <c:pt idx="188">
                  <c:v>42283</c:v>
                </c:pt>
                <c:pt idx="189">
                  <c:v>42284</c:v>
                </c:pt>
                <c:pt idx="190">
                  <c:v>42285</c:v>
                </c:pt>
                <c:pt idx="191">
                  <c:v>42286</c:v>
                </c:pt>
                <c:pt idx="192">
                  <c:v>42287</c:v>
                </c:pt>
                <c:pt idx="193">
                  <c:v>42288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42294</c:v>
                </c:pt>
                <c:pt idx="200">
                  <c:v>42295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42301</c:v>
                </c:pt>
                <c:pt idx="207">
                  <c:v>42302</c:v>
                </c:pt>
                <c:pt idx="208">
                  <c:v>42303</c:v>
                </c:pt>
                <c:pt idx="209">
                  <c:v>42304</c:v>
                </c:pt>
                <c:pt idx="210">
                  <c:v>42305</c:v>
                </c:pt>
                <c:pt idx="211">
                  <c:v>42306</c:v>
                </c:pt>
                <c:pt idx="212">
                  <c:v>42307</c:v>
                </c:pt>
                <c:pt idx="213">
                  <c:v>42308</c:v>
                </c:pt>
                <c:pt idx="214">
                  <c:v>42309</c:v>
                </c:pt>
                <c:pt idx="215">
                  <c:v>42310</c:v>
                </c:pt>
                <c:pt idx="216">
                  <c:v>42311</c:v>
                </c:pt>
                <c:pt idx="217">
                  <c:v>42312</c:v>
                </c:pt>
                <c:pt idx="218">
                  <c:v>42313</c:v>
                </c:pt>
                <c:pt idx="219">
                  <c:v>42314</c:v>
                </c:pt>
                <c:pt idx="220">
                  <c:v>42315</c:v>
                </c:pt>
                <c:pt idx="221">
                  <c:v>42316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42322</c:v>
                </c:pt>
                <c:pt idx="228">
                  <c:v>42323</c:v>
                </c:pt>
                <c:pt idx="229">
                  <c:v>42324</c:v>
                </c:pt>
                <c:pt idx="230">
                  <c:v>42325</c:v>
                </c:pt>
                <c:pt idx="231">
                  <c:v>42326</c:v>
                </c:pt>
                <c:pt idx="232">
                  <c:v>42327</c:v>
                </c:pt>
                <c:pt idx="233">
                  <c:v>42328</c:v>
                </c:pt>
                <c:pt idx="234">
                  <c:v>42329</c:v>
                </c:pt>
                <c:pt idx="235">
                  <c:v>42330</c:v>
                </c:pt>
                <c:pt idx="236">
                  <c:v>42331</c:v>
                </c:pt>
                <c:pt idx="237">
                  <c:v>42332</c:v>
                </c:pt>
                <c:pt idx="238">
                  <c:v>42333</c:v>
                </c:pt>
                <c:pt idx="239">
                  <c:v>42334</c:v>
                </c:pt>
                <c:pt idx="240">
                  <c:v>42335</c:v>
                </c:pt>
                <c:pt idx="241">
                  <c:v>42336</c:v>
                </c:pt>
                <c:pt idx="242">
                  <c:v>42337</c:v>
                </c:pt>
                <c:pt idx="243">
                  <c:v>42338</c:v>
                </c:pt>
                <c:pt idx="244">
                  <c:v>42339</c:v>
                </c:pt>
                <c:pt idx="245">
                  <c:v>42340</c:v>
                </c:pt>
                <c:pt idx="246">
                  <c:v>42341</c:v>
                </c:pt>
                <c:pt idx="247">
                  <c:v>42342</c:v>
                </c:pt>
                <c:pt idx="248">
                  <c:v>42343</c:v>
                </c:pt>
                <c:pt idx="249">
                  <c:v>42344</c:v>
                </c:pt>
                <c:pt idx="250">
                  <c:v>42345</c:v>
                </c:pt>
                <c:pt idx="251">
                  <c:v>42346</c:v>
                </c:pt>
                <c:pt idx="252">
                  <c:v>42347</c:v>
                </c:pt>
                <c:pt idx="253">
                  <c:v>42348</c:v>
                </c:pt>
                <c:pt idx="254">
                  <c:v>42349</c:v>
                </c:pt>
                <c:pt idx="255">
                  <c:v>42350</c:v>
                </c:pt>
                <c:pt idx="256">
                  <c:v>42351</c:v>
                </c:pt>
                <c:pt idx="257">
                  <c:v>42352</c:v>
                </c:pt>
                <c:pt idx="258">
                  <c:v>42353</c:v>
                </c:pt>
                <c:pt idx="259">
                  <c:v>42354</c:v>
                </c:pt>
                <c:pt idx="260">
                  <c:v>42355</c:v>
                </c:pt>
                <c:pt idx="261">
                  <c:v>42356</c:v>
                </c:pt>
                <c:pt idx="262">
                  <c:v>42357</c:v>
                </c:pt>
                <c:pt idx="263">
                  <c:v>42358</c:v>
                </c:pt>
                <c:pt idx="264">
                  <c:v>42359</c:v>
                </c:pt>
                <c:pt idx="265">
                  <c:v>42360</c:v>
                </c:pt>
                <c:pt idx="266">
                  <c:v>42361</c:v>
                </c:pt>
                <c:pt idx="267">
                  <c:v>42362</c:v>
                </c:pt>
                <c:pt idx="268">
                  <c:v>42363</c:v>
                </c:pt>
                <c:pt idx="269">
                  <c:v>42364</c:v>
                </c:pt>
                <c:pt idx="270">
                  <c:v>42365</c:v>
                </c:pt>
                <c:pt idx="271">
                  <c:v>42366</c:v>
                </c:pt>
                <c:pt idx="272">
                  <c:v>42367</c:v>
                </c:pt>
                <c:pt idx="273">
                  <c:v>42368</c:v>
                </c:pt>
                <c:pt idx="274">
                  <c:v>42369</c:v>
                </c:pt>
                <c:pt idx="275">
                  <c:v>42370</c:v>
                </c:pt>
                <c:pt idx="276">
                  <c:v>42371</c:v>
                </c:pt>
                <c:pt idx="277">
                  <c:v>42372</c:v>
                </c:pt>
                <c:pt idx="278">
                  <c:v>42373</c:v>
                </c:pt>
                <c:pt idx="279">
                  <c:v>42374</c:v>
                </c:pt>
                <c:pt idx="280">
                  <c:v>42375</c:v>
                </c:pt>
                <c:pt idx="281">
                  <c:v>42376</c:v>
                </c:pt>
                <c:pt idx="282">
                  <c:v>42377</c:v>
                </c:pt>
                <c:pt idx="283">
                  <c:v>42378</c:v>
                </c:pt>
                <c:pt idx="284">
                  <c:v>42379</c:v>
                </c:pt>
                <c:pt idx="285">
                  <c:v>42380</c:v>
                </c:pt>
                <c:pt idx="286">
                  <c:v>42381</c:v>
                </c:pt>
                <c:pt idx="287">
                  <c:v>42382</c:v>
                </c:pt>
                <c:pt idx="288">
                  <c:v>42383</c:v>
                </c:pt>
                <c:pt idx="289">
                  <c:v>42384</c:v>
                </c:pt>
                <c:pt idx="290">
                  <c:v>42385</c:v>
                </c:pt>
                <c:pt idx="291">
                  <c:v>42386</c:v>
                </c:pt>
                <c:pt idx="292">
                  <c:v>42387</c:v>
                </c:pt>
                <c:pt idx="293">
                  <c:v>42388</c:v>
                </c:pt>
                <c:pt idx="294">
                  <c:v>42389</c:v>
                </c:pt>
                <c:pt idx="295">
                  <c:v>42390</c:v>
                </c:pt>
                <c:pt idx="296">
                  <c:v>42391</c:v>
                </c:pt>
                <c:pt idx="297">
                  <c:v>42392</c:v>
                </c:pt>
                <c:pt idx="298">
                  <c:v>42393</c:v>
                </c:pt>
                <c:pt idx="299">
                  <c:v>42394</c:v>
                </c:pt>
                <c:pt idx="300">
                  <c:v>42395</c:v>
                </c:pt>
                <c:pt idx="301">
                  <c:v>42396</c:v>
                </c:pt>
                <c:pt idx="302">
                  <c:v>42397</c:v>
                </c:pt>
                <c:pt idx="303">
                  <c:v>42398</c:v>
                </c:pt>
                <c:pt idx="304">
                  <c:v>42399</c:v>
                </c:pt>
                <c:pt idx="305">
                  <c:v>42400</c:v>
                </c:pt>
                <c:pt idx="306">
                  <c:v>42401</c:v>
                </c:pt>
                <c:pt idx="307">
                  <c:v>42402</c:v>
                </c:pt>
                <c:pt idx="308">
                  <c:v>42403</c:v>
                </c:pt>
                <c:pt idx="309">
                  <c:v>42404</c:v>
                </c:pt>
                <c:pt idx="310">
                  <c:v>42405</c:v>
                </c:pt>
                <c:pt idx="311">
                  <c:v>42406</c:v>
                </c:pt>
                <c:pt idx="312">
                  <c:v>42407</c:v>
                </c:pt>
                <c:pt idx="313">
                  <c:v>42408</c:v>
                </c:pt>
                <c:pt idx="314">
                  <c:v>42409</c:v>
                </c:pt>
                <c:pt idx="315">
                  <c:v>42410</c:v>
                </c:pt>
                <c:pt idx="316">
                  <c:v>42411</c:v>
                </c:pt>
                <c:pt idx="317">
                  <c:v>42412</c:v>
                </c:pt>
                <c:pt idx="318">
                  <c:v>42413</c:v>
                </c:pt>
                <c:pt idx="319">
                  <c:v>42414</c:v>
                </c:pt>
                <c:pt idx="320">
                  <c:v>42415</c:v>
                </c:pt>
                <c:pt idx="321">
                  <c:v>42416</c:v>
                </c:pt>
                <c:pt idx="322">
                  <c:v>42417</c:v>
                </c:pt>
                <c:pt idx="323">
                  <c:v>42418</c:v>
                </c:pt>
                <c:pt idx="324">
                  <c:v>42419</c:v>
                </c:pt>
                <c:pt idx="325">
                  <c:v>42420</c:v>
                </c:pt>
                <c:pt idx="326">
                  <c:v>42421</c:v>
                </c:pt>
                <c:pt idx="327">
                  <c:v>42422</c:v>
                </c:pt>
                <c:pt idx="328">
                  <c:v>42423</c:v>
                </c:pt>
                <c:pt idx="329">
                  <c:v>42424</c:v>
                </c:pt>
                <c:pt idx="330">
                  <c:v>42425</c:v>
                </c:pt>
                <c:pt idx="331">
                  <c:v>42426</c:v>
                </c:pt>
                <c:pt idx="332">
                  <c:v>42427</c:v>
                </c:pt>
                <c:pt idx="333">
                  <c:v>42428</c:v>
                </c:pt>
                <c:pt idx="334">
                  <c:v>42429</c:v>
                </c:pt>
                <c:pt idx="335">
                  <c:v>42430</c:v>
                </c:pt>
                <c:pt idx="336">
                  <c:v>42431</c:v>
                </c:pt>
                <c:pt idx="337">
                  <c:v>42432</c:v>
                </c:pt>
                <c:pt idx="338">
                  <c:v>42433</c:v>
                </c:pt>
                <c:pt idx="339">
                  <c:v>42434</c:v>
                </c:pt>
                <c:pt idx="340">
                  <c:v>42435</c:v>
                </c:pt>
                <c:pt idx="341">
                  <c:v>42436</c:v>
                </c:pt>
                <c:pt idx="342">
                  <c:v>42437</c:v>
                </c:pt>
                <c:pt idx="343">
                  <c:v>42438</c:v>
                </c:pt>
                <c:pt idx="344">
                  <c:v>42439</c:v>
                </c:pt>
                <c:pt idx="345">
                  <c:v>42440</c:v>
                </c:pt>
                <c:pt idx="346">
                  <c:v>42441</c:v>
                </c:pt>
                <c:pt idx="347">
                  <c:v>42442</c:v>
                </c:pt>
                <c:pt idx="348">
                  <c:v>42443</c:v>
                </c:pt>
                <c:pt idx="349">
                  <c:v>42444</c:v>
                </c:pt>
                <c:pt idx="350">
                  <c:v>42445</c:v>
                </c:pt>
                <c:pt idx="351">
                  <c:v>42446</c:v>
                </c:pt>
                <c:pt idx="352">
                  <c:v>42447</c:v>
                </c:pt>
                <c:pt idx="353">
                  <c:v>42448</c:v>
                </c:pt>
                <c:pt idx="354">
                  <c:v>42449</c:v>
                </c:pt>
                <c:pt idx="355">
                  <c:v>42450</c:v>
                </c:pt>
                <c:pt idx="356">
                  <c:v>42451</c:v>
                </c:pt>
                <c:pt idx="357">
                  <c:v>42452</c:v>
                </c:pt>
                <c:pt idx="358">
                  <c:v>42453</c:v>
                </c:pt>
                <c:pt idx="359">
                  <c:v>42454</c:v>
                </c:pt>
                <c:pt idx="360">
                  <c:v>42455</c:v>
                </c:pt>
                <c:pt idx="361">
                  <c:v>42456</c:v>
                </c:pt>
                <c:pt idx="362">
                  <c:v>42457</c:v>
                </c:pt>
                <c:pt idx="363">
                  <c:v>42458</c:v>
                </c:pt>
                <c:pt idx="364">
                  <c:v>42459</c:v>
                </c:pt>
                <c:pt idx="365">
                  <c:v>42460</c:v>
                </c:pt>
                <c:pt idx="366">
                  <c:v>42461</c:v>
                </c:pt>
                <c:pt idx="367">
                  <c:v>42462</c:v>
                </c:pt>
                <c:pt idx="368">
                  <c:v>42463</c:v>
                </c:pt>
                <c:pt idx="369">
                  <c:v>42464</c:v>
                </c:pt>
                <c:pt idx="370">
                  <c:v>42465</c:v>
                </c:pt>
                <c:pt idx="371">
                  <c:v>42466</c:v>
                </c:pt>
                <c:pt idx="372">
                  <c:v>42467</c:v>
                </c:pt>
                <c:pt idx="373">
                  <c:v>42468</c:v>
                </c:pt>
                <c:pt idx="374">
                  <c:v>42469</c:v>
                </c:pt>
                <c:pt idx="375">
                  <c:v>42470</c:v>
                </c:pt>
                <c:pt idx="376">
                  <c:v>42471</c:v>
                </c:pt>
                <c:pt idx="377">
                  <c:v>42472</c:v>
                </c:pt>
                <c:pt idx="378">
                  <c:v>42473</c:v>
                </c:pt>
                <c:pt idx="379">
                  <c:v>42474</c:v>
                </c:pt>
                <c:pt idx="380">
                  <c:v>42475</c:v>
                </c:pt>
                <c:pt idx="381">
                  <c:v>42476</c:v>
                </c:pt>
                <c:pt idx="382">
                  <c:v>42477</c:v>
                </c:pt>
                <c:pt idx="383">
                  <c:v>42478</c:v>
                </c:pt>
                <c:pt idx="384">
                  <c:v>42479</c:v>
                </c:pt>
                <c:pt idx="385">
                  <c:v>42480</c:v>
                </c:pt>
                <c:pt idx="386">
                  <c:v>42481</c:v>
                </c:pt>
                <c:pt idx="387">
                  <c:v>42482</c:v>
                </c:pt>
                <c:pt idx="388">
                  <c:v>42483</c:v>
                </c:pt>
                <c:pt idx="389">
                  <c:v>42484</c:v>
                </c:pt>
                <c:pt idx="390">
                  <c:v>42485</c:v>
                </c:pt>
                <c:pt idx="391">
                  <c:v>42486</c:v>
                </c:pt>
                <c:pt idx="392">
                  <c:v>42487</c:v>
                </c:pt>
                <c:pt idx="393">
                  <c:v>42488</c:v>
                </c:pt>
                <c:pt idx="394">
                  <c:v>42489</c:v>
                </c:pt>
                <c:pt idx="395">
                  <c:v>42490</c:v>
                </c:pt>
                <c:pt idx="396">
                  <c:v>42491</c:v>
                </c:pt>
                <c:pt idx="397">
                  <c:v>42492</c:v>
                </c:pt>
                <c:pt idx="398">
                  <c:v>42493</c:v>
                </c:pt>
                <c:pt idx="399">
                  <c:v>42494</c:v>
                </c:pt>
                <c:pt idx="400">
                  <c:v>42495</c:v>
                </c:pt>
                <c:pt idx="401">
                  <c:v>42496</c:v>
                </c:pt>
                <c:pt idx="402">
                  <c:v>42497</c:v>
                </c:pt>
                <c:pt idx="403">
                  <c:v>42498</c:v>
                </c:pt>
                <c:pt idx="404">
                  <c:v>42499</c:v>
                </c:pt>
                <c:pt idx="405">
                  <c:v>42500</c:v>
                </c:pt>
                <c:pt idx="406">
                  <c:v>42501</c:v>
                </c:pt>
                <c:pt idx="407">
                  <c:v>42502</c:v>
                </c:pt>
                <c:pt idx="408">
                  <c:v>42503</c:v>
                </c:pt>
                <c:pt idx="409">
                  <c:v>42504</c:v>
                </c:pt>
                <c:pt idx="410">
                  <c:v>42505</c:v>
                </c:pt>
                <c:pt idx="411">
                  <c:v>42506</c:v>
                </c:pt>
                <c:pt idx="412">
                  <c:v>42507</c:v>
                </c:pt>
                <c:pt idx="413">
                  <c:v>42508</c:v>
                </c:pt>
                <c:pt idx="414">
                  <c:v>42509</c:v>
                </c:pt>
                <c:pt idx="415">
                  <c:v>42510</c:v>
                </c:pt>
                <c:pt idx="416">
                  <c:v>42511</c:v>
                </c:pt>
                <c:pt idx="417">
                  <c:v>42512</c:v>
                </c:pt>
                <c:pt idx="418">
                  <c:v>42513</c:v>
                </c:pt>
                <c:pt idx="419">
                  <c:v>42514</c:v>
                </c:pt>
                <c:pt idx="420">
                  <c:v>42515</c:v>
                </c:pt>
                <c:pt idx="421">
                  <c:v>42516</c:v>
                </c:pt>
                <c:pt idx="422">
                  <c:v>42517</c:v>
                </c:pt>
                <c:pt idx="423">
                  <c:v>42518</c:v>
                </c:pt>
                <c:pt idx="424">
                  <c:v>42519</c:v>
                </c:pt>
                <c:pt idx="425">
                  <c:v>42520</c:v>
                </c:pt>
                <c:pt idx="426">
                  <c:v>42521</c:v>
                </c:pt>
                <c:pt idx="427">
                  <c:v>42522</c:v>
                </c:pt>
                <c:pt idx="428">
                  <c:v>42523</c:v>
                </c:pt>
                <c:pt idx="429">
                  <c:v>42524</c:v>
                </c:pt>
                <c:pt idx="430">
                  <c:v>42525</c:v>
                </c:pt>
                <c:pt idx="431">
                  <c:v>42526</c:v>
                </c:pt>
                <c:pt idx="432">
                  <c:v>42527</c:v>
                </c:pt>
                <c:pt idx="433">
                  <c:v>42528</c:v>
                </c:pt>
                <c:pt idx="434">
                  <c:v>42529</c:v>
                </c:pt>
                <c:pt idx="435">
                  <c:v>42530</c:v>
                </c:pt>
                <c:pt idx="436">
                  <c:v>42531</c:v>
                </c:pt>
                <c:pt idx="437">
                  <c:v>42532</c:v>
                </c:pt>
                <c:pt idx="438">
                  <c:v>42533</c:v>
                </c:pt>
                <c:pt idx="439">
                  <c:v>42534</c:v>
                </c:pt>
                <c:pt idx="440">
                  <c:v>42535</c:v>
                </c:pt>
                <c:pt idx="441">
                  <c:v>42536</c:v>
                </c:pt>
                <c:pt idx="442">
                  <c:v>42537</c:v>
                </c:pt>
                <c:pt idx="443">
                  <c:v>42538</c:v>
                </c:pt>
                <c:pt idx="444">
                  <c:v>42539</c:v>
                </c:pt>
                <c:pt idx="445">
                  <c:v>42540</c:v>
                </c:pt>
                <c:pt idx="446">
                  <c:v>42541</c:v>
                </c:pt>
                <c:pt idx="447">
                  <c:v>42542</c:v>
                </c:pt>
                <c:pt idx="448">
                  <c:v>42543</c:v>
                </c:pt>
                <c:pt idx="449">
                  <c:v>42544</c:v>
                </c:pt>
                <c:pt idx="450">
                  <c:v>42545</c:v>
                </c:pt>
                <c:pt idx="451">
                  <c:v>42546</c:v>
                </c:pt>
                <c:pt idx="452">
                  <c:v>42547</c:v>
                </c:pt>
                <c:pt idx="453">
                  <c:v>42548</c:v>
                </c:pt>
                <c:pt idx="454">
                  <c:v>42549</c:v>
                </c:pt>
                <c:pt idx="455">
                  <c:v>42550</c:v>
                </c:pt>
                <c:pt idx="456">
                  <c:v>42551</c:v>
                </c:pt>
                <c:pt idx="457">
                  <c:v>42552</c:v>
                </c:pt>
                <c:pt idx="458">
                  <c:v>42553</c:v>
                </c:pt>
                <c:pt idx="459">
                  <c:v>42554</c:v>
                </c:pt>
                <c:pt idx="460">
                  <c:v>42555</c:v>
                </c:pt>
                <c:pt idx="461">
                  <c:v>42556</c:v>
                </c:pt>
                <c:pt idx="462">
                  <c:v>42557</c:v>
                </c:pt>
                <c:pt idx="463">
                  <c:v>42558</c:v>
                </c:pt>
                <c:pt idx="464">
                  <c:v>42559</c:v>
                </c:pt>
                <c:pt idx="465">
                  <c:v>42560</c:v>
                </c:pt>
                <c:pt idx="466">
                  <c:v>42561</c:v>
                </c:pt>
                <c:pt idx="467">
                  <c:v>42562</c:v>
                </c:pt>
                <c:pt idx="468">
                  <c:v>42563</c:v>
                </c:pt>
                <c:pt idx="469">
                  <c:v>42564</c:v>
                </c:pt>
                <c:pt idx="470">
                  <c:v>42565</c:v>
                </c:pt>
                <c:pt idx="471">
                  <c:v>42566</c:v>
                </c:pt>
                <c:pt idx="472">
                  <c:v>42567</c:v>
                </c:pt>
                <c:pt idx="473">
                  <c:v>42568</c:v>
                </c:pt>
                <c:pt idx="474">
                  <c:v>42569</c:v>
                </c:pt>
                <c:pt idx="475">
                  <c:v>42570</c:v>
                </c:pt>
                <c:pt idx="476">
                  <c:v>42571</c:v>
                </c:pt>
                <c:pt idx="477">
                  <c:v>42572</c:v>
                </c:pt>
                <c:pt idx="478">
                  <c:v>42573</c:v>
                </c:pt>
                <c:pt idx="479">
                  <c:v>42574</c:v>
                </c:pt>
                <c:pt idx="480">
                  <c:v>42575</c:v>
                </c:pt>
                <c:pt idx="481">
                  <c:v>42576</c:v>
                </c:pt>
                <c:pt idx="482">
                  <c:v>42577</c:v>
                </c:pt>
                <c:pt idx="483">
                  <c:v>42578</c:v>
                </c:pt>
                <c:pt idx="484">
                  <c:v>42579</c:v>
                </c:pt>
                <c:pt idx="485">
                  <c:v>42580</c:v>
                </c:pt>
                <c:pt idx="486">
                  <c:v>42581</c:v>
                </c:pt>
                <c:pt idx="487">
                  <c:v>42582</c:v>
                </c:pt>
                <c:pt idx="488">
                  <c:v>42583</c:v>
                </c:pt>
                <c:pt idx="489">
                  <c:v>42584</c:v>
                </c:pt>
                <c:pt idx="490">
                  <c:v>42585</c:v>
                </c:pt>
                <c:pt idx="491">
                  <c:v>42586</c:v>
                </c:pt>
                <c:pt idx="492">
                  <c:v>42587</c:v>
                </c:pt>
                <c:pt idx="493">
                  <c:v>42588</c:v>
                </c:pt>
                <c:pt idx="494">
                  <c:v>42589</c:v>
                </c:pt>
                <c:pt idx="495">
                  <c:v>42590</c:v>
                </c:pt>
                <c:pt idx="496">
                  <c:v>42591</c:v>
                </c:pt>
                <c:pt idx="497">
                  <c:v>42592</c:v>
                </c:pt>
                <c:pt idx="498">
                  <c:v>42593</c:v>
                </c:pt>
                <c:pt idx="499">
                  <c:v>42594</c:v>
                </c:pt>
                <c:pt idx="500">
                  <c:v>42595</c:v>
                </c:pt>
                <c:pt idx="501">
                  <c:v>42596</c:v>
                </c:pt>
                <c:pt idx="502">
                  <c:v>42597</c:v>
                </c:pt>
                <c:pt idx="503">
                  <c:v>42598</c:v>
                </c:pt>
                <c:pt idx="504">
                  <c:v>42599</c:v>
                </c:pt>
                <c:pt idx="505">
                  <c:v>42600</c:v>
                </c:pt>
                <c:pt idx="506">
                  <c:v>42601</c:v>
                </c:pt>
                <c:pt idx="507">
                  <c:v>42602</c:v>
                </c:pt>
                <c:pt idx="508">
                  <c:v>42603</c:v>
                </c:pt>
                <c:pt idx="509">
                  <c:v>42604</c:v>
                </c:pt>
                <c:pt idx="510">
                  <c:v>42605</c:v>
                </c:pt>
                <c:pt idx="511">
                  <c:v>42606</c:v>
                </c:pt>
                <c:pt idx="512">
                  <c:v>42607</c:v>
                </c:pt>
                <c:pt idx="513">
                  <c:v>42608</c:v>
                </c:pt>
                <c:pt idx="514">
                  <c:v>42609</c:v>
                </c:pt>
                <c:pt idx="515">
                  <c:v>42610</c:v>
                </c:pt>
                <c:pt idx="516">
                  <c:v>42611</c:v>
                </c:pt>
                <c:pt idx="517">
                  <c:v>42612</c:v>
                </c:pt>
                <c:pt idx="518">
                  <c:v>42613</c:v>
                </c:pt>
                <c:pt idx="519">
                  <c:v>42614</c:v>
                </c:pt>
                <c:pt idx="520">
                  <c:v>42615</c:v>
                </c:pt>
                <c:pt idx="521">
                  <c:v>42616</c:v>
                </c:pt>
                <c:pt idx="522">
                  <c:v>42617</c:v>
                </c:pt>
                <c:pt idx="523">
                  <c:v>42618</c:v>
                </c:pt>
                <c:pt idx="524">
                  <c:v>42619</c:v>
                </c:pt>
                <c:pt idx="525">
                  <c:v>42620</c:v>
                </c:pt>
                <c:pt idx="526">
                  <c:v>42621</c:v>
                </c:pt>
                <c:pt idx="527">
                  <c:v>42622</c:v>
                </c:pt>
                <c:pt idx="528">
                  <c:v>42623</c:v>
                </c:pt>
                <c:pt idx="529">
                  <c:v>42624</c:v>
                </c:pt>
                <c:pt idx="530">
                  <c:v>42625</c:v>
                </c:pt>
                <c:pt idx="531">
                  <c:v>42626</c:v>
                </c:pt>
                <c:pt idx="532">
                  <c:v>42627</c:v>
                </c:pt>
                <c:pt idx="533">
                  <c:v>42628</c:v>
                </c:pt>
                <c:pt idx="534">
                  <c:v>42629</c:v>
                </c:pt>
                <c:pt idx="535">
                  <c:v>42630</c:v>
                </c:pt>
                <c:pt idx="536">
                  <c:v>42631</c:v>
                </c:pt>
                <c:pt idx="537">
                  <c:v>42632</c:v>
                </c:pt>
                <c:pt idx="538">
                  <c:v>42633</c:v>
                </c:pt>
                <c:pt idx="539">
                  <c:v>42634</c:v>
                </c:pt>
                <c:pt idx="540">
                  <c:v>42635</c:v>
                </c:pt>
                <c:pt idx="541">
                  <c:v>42636</c:v>
                </c:pt>
                <c:pt idx="542">
                  <c:v>42637</c:v>
                </c:pt>
                <c:pt idx="543">
                  <c:v>42638</c:v>
                </c:pt>
                <c:pt idx="544">
                  <c:v>42639</c:v>
                </c:pt>
                <c:pt idx="545">
                  <c:v>42640</c:v>
                </c:pt>
                <c:pt idx="546">
                  <c:v>42641</c:v>
                </c:pt>
                <c:pt idx="547">
                  <c:v>42642</c:v>
                </c:pt>
                <c:pt idx="548">
                  <c:v>42643</c:v>
                </c:pt>
                <c:pt idx="549">
                  <c:v>42644</c:v>
                </c:pt>
                <c:pt idx="550">
                  <c:v>42645</c:v>
                </c:pt>
                <c:pt idx="551">
                  <c:v>42646</c:v>
                </c:pt>
                <c:pt idx="552">
                  <c:v>42647</c:v>
                </c:pt>
                <c:pt idx="553">
                  <c:v>42648</c:v>
                </c:pt>
                <c:pt idx="554">
                  <c:v>42649</c:v>
                </c:pt>
                <c:pt idx="555">
                  <c:v>42650</c:v>
                </c:pt>
                <c:pt idx="556">
                  <c:v>42651</c:v>
                </c:pt>
                <c:pt idx="557">
                  <c:v>42652</c:v>
                </c:pt>
                <c:pt idx="558">
                  <c:v>42653</c:v>
                </c:pt>
                <c:pt idx="559">
                  <c:v>42654</c:v>
                </c:pt>
                <c:pt idx="560">
                  <c:v>42655</c:v>
                </c:pt>
                <c:pt idx="561">
                  <c:v>42656</c:v>
                </c:pt>
                <c:pt idx="562">
                  <c:v>42657</c:v>
                </c:pt>
                <c:pt idx="563">
                  <c:v>42658</c:v>
                </c:pt>
                <c:pt idx="564">
                  <c:v>42659</c:v>
                </c:pt>
                <c:pt idx="565">
                  <c:v>42660</c:v>
                </c:pt>
                <c:pt idx="566">
                  <c:v>42661</c:v>
                </c:pt>
                <c:pt idx="567">
                  <c:v>42662</c:v>
                </c:pt>
                <c:pt idx="568">
                  <c:v>42663</c:v>
                </c:pt>
                <c:pt idx="569">
                  <c:v>42664</c:v>
                </c:pt>
                <c:pt idx="570">
                  <c:v>42665</c:v>
                </c:pt>
                <c:pt idx="571">
                  <c:v>42666</c:v>
                </c:pt>
                <c:pt idx="572">
                  <c:v>42667</c:v>
                </c:pt>
                <c:pt idx="573">
                  <c:v>42668</c:v>
                </c:pt>
                <c:pt idx="574">
                  <c:v>42669</c:v>
                </c:pt>
                <c:pt idx="575">
                  <c:v>42670</c:v>
                </c:pt>
                <c:pt idx="576">
                  <c:v>42671</c:v>
                </c:pt>
                <c:pt idx="577">
                  <c:v>42672</c:v>
                </c:pt>
                <c:pt idx="578">
                  <c:v>42673</c:v>
                </c:pt>
                <c:pt idx="579">
                  <c:v>42674</c:v>
                </c:pt>
                <c:pt idx="580">
                  <c:v>42675</c:v>
                </c:pt>
                <c:pt idx="581">
                  <c:v>42676</c:v>
                </c:pt>
                <c:pt idx="582">
                  <c:v>42677</c:v>
                </c:pt>
                <c:pt idx="583">
                  <c:v>42678</c:v>
                </c:pt>
                <c:pt idx="584">
                  <c:v>42679</c:v>
                </c:pt>
                <c:pt idx="585">
                  <c:v>42680</c:v>
                </c:pt>
                <c:pt idx="586">
                  <c:v>42681</c:v>
                </c:pt>
                <c:pt idx="587">
                  <c:v>42682</c:v>
                </c:pt>
                <c:pt idx="588">
                  <c:v>42683</c:v>
                </c:pt>
                <c:pt idx="589">
                  <c:v>42684</c:v>
                </c:pt>
                <c:pt idx="590">
                  <c:v>42685</c:v>
                </c:pt>
                <c:pt idx="591">
                  <c:v>42686</c:v>
                </c:pt>
                <c:pt idx="592">
                  <c:v>42687</c:v>
                </c:pt>
                <c:pt idx="593">
                  <c:v>42688</c:v>
                </c:pt>
                <c:pt idx="594">
                  <c:v>42689</c:v>
                </c:pt>
                <c:pt idx="595">
                  <c:v>42690</c:v>
                </c:pt>
                <c:pt idx="596">
                  <c:v>42691</c:v>
                </c:pt>
                <c:pt idx="597">
                  <c:v>42692</c:v>
                </c:pt>
                <c:pt idx="598">
                  <c:v>42693</c:v>
                </c:pt>
                <c:pt idx="599">
                  <c:v>42694</c:v>
                </c:pt>
                <c:pt idx="600">
                  <c:v>42695</c:v>
                </c:pt>
                <c:pt idx="601">
                  <c:v>42696</c:v>
                </c:pt>
                <c:pt idx="602">
                  <c:v>42697</c:v>
                </c:pt>
                <c:pt idx="603">
                  <c:v>42698</c:v>
                </c:pt>
                <c:pt idx="604">
                  <c:v>42699</c:v>
                </c:pt>
                <c:pt idx="605">
                  <c:v>42700</c:v>
                </c:pt>
                <c:pt idx="606">
                  <c:v>42701</c:v>
                </c:pt>
                <c:pt idx="607">
                  <c:v>42702</c:v>
                </c:pt>
                <c:pt idx="608">
                  <c:v>42703</c:v>
                </c:pt>
                <c:pt idx="609">
                  <c:v>42704</c:v>
                </c:pt>
                <c:pt idx="610">
                  <c:v>42705</c:v>
                </c:pt>
                <c:pt idx="611">
                  <c:v>42706</c:v>
                </c:pt>
                <c:pt idx="612">
                  <c:v>42707</c:v>
                </c:pt>
                <c:pt idx="613">
                  <c:v>42708</c:v>
                </c:pt>
                <c:pt idx="614">
                  <c:v>42709</c:v>
                </c:pt>
                <c:pt idx="615">
                  <c:v>42710</c:v>
                </c:pt>
                <c:pt idx="616">
                  <c:v>42711</c:v>
                </c:pt>
                <c:pt idx="617">
                  <c:v>42712</c:v>
                </c:pt>
                <c:pt idx="618">
                  <c:v>42713</c:v>
                </c:pt>
                <c:pt idx="619">
                  <c:v>42714</c:v>
                </c:pt>
                <c:pt idx="620">
                  <c:v>42715</c:v>
                </c:pt>
                <c:pt idx="621">
                  <c:v>42716</c:v>
                </c:pt>
                <c:pt idx="622">
                  <c:v>42717</c:v>
                </c:pt>
                <c:pt idx="623">
                  <c:v>42718</c:v>
                </c:pt>
                <c:pt idx="624">
                  <c:v>42719</c:v>
                </c:pt>
                <c:pt idx="625">
                  <c:v>42720</c:v>
                </c:pt>
                <c:pt idx="626">
                  <c:v>42721</c:v>
                </c:pt>
                <c:pt idx="627">
                  <c:v>42722</c:v>
                </c:pt>
                <c:pt idx="628">
                  <c:v>42723</c:v>
                </c:pt>
                <c:pt idx="629">
                  <c:v>42724</c:v>
                </c:pt>
                <c:pt idx="630">
                  <c:v>42725</c:v>
                </c:pt>
                <c:pt idx="631">
                  <c:v>42726</c:v>
                </c:pt>
                <c:pt idx="632">
                  <c:v>42727</c:v>
                </c:pt>
                <c:pt idx="633">
                  <c:v>42728</c:v>
                </c:pt>
                <c:pt idx="634">
                  <c:v>42729</c:v>
                </c:pt>
                <c:pt idx="635">
                  <c:v>42730</c:v>
                </c:pt>
                <c:pt idx="636">
                  <c:v>42731</c:v>
                </c:pt>
                <c:pt idx="637">
                  <c:v>42732</c:v>
                </c:pt>
                <c:pt idx="638">
                  <c:v>42733</c:v>
                </c:pt>
                <c:pt idx="639">
                  <c:v>42734</c:v>
                </c:pt>
                <c:pt idx="640">
                  <c:v>42735</c:v>
                </c:pt>
                <c:pt idx="641">
                  <c:v>42736</c:v>
                </c:pt>
                <c:pt idx="642">
                  <c:v>42737</c:v>
                </c:pt>
                <c:pt idx="643">
                  <c:v>42738</c:v>
                </c:pt>
                <c:pt idx="644">
                  <c:v>42739</c:v>
                </c:pt>
                <c:pt idx="645">
                  <c:v>42740</c:v>
                </c:pt>
                <c:pt idx="646">
                  <c:v>42741</c:v>
                </c:pt>
                <c:pt idx="647">
                  <c:v>42742</c:v>
                </c:pt>
                <c:pt idx="648">
                  <c:v>42743</c:v>
                </c:pt>
                <c:pt idx="649">
                  <c:v>42744</c:v>
                </c:pt>
                <c:pt idx="650">
                  <c:v>42745</c:v>
                </c:pt>
                <c:pt idx="651">
                  <c:v>42746</c:v>
                </c:pt>
                <c:pt idx="652">
                  <c:v>42747</c:v>
                </c:pt>
                <c:pt idx="653">
                  <c:v>42748</c:v>
                </c:pt>
                <c:pt idx="654">
                  <c:v>42749</c:v>
                </c:pt>
                <c:pt idx="655">
                  <c:v>42750</c:v>
                </c:pt>
                <c:pt idx="656">
                  <c:v>42751</c:v>
                </c:pt>
                <c:pt idx="657">
                  <c:v>42752</c:v>
                </c:pt>
                <c:pt idx="658">
                  <c:v>42753</c:v>
                </c:pt>
                <c:pt idx="659">
                  <c:v>42754</c:v>
                </c:pt>
                <c:pt idx="660">
                  <c:v>42755</c:v>
                </c:pt>
                <c:pt idx="661">
                  <c:v>42756</c:v>
                </c:pt>
                <c:pt idx="662">
                  <c:v>42757</c:v>
                </c:pt>
                <c:pt idx="663">
                  <c:v>42758</c:v>
                </c:pt>
                <c:pt idx="664">
                  <c:v>42759</c:v>
                </c:pt>
                <c:pt idx="665">
                  <c:v>42760</c:v>
                </c:pt>
                <c:pt idx="666">
                  <c:v>42761</c:v>
                </c:pt>
                <c:pt idx="667">
                  <c:v>42762</c:v>
                </c:pt>
                <c:pt idx="668">
                  <c:v>42763</c:v>
                </c:pt>
                <c:pt idx="669">
                  <c:v>42764</c:v>
                </c:pt>
                <c:pt idx="670">
                  <c:v>42765</c:v>
                </c:pt>
                <c:pt idx="671">
                  <c:v>42766</c:v>
                </c:pt>
                <c:pt idx="672">
                  <c:v>42767</c:v>
                </c:pt>
                <c:pt idx="673">
                  <c:v>42768</c:v>
                </c:pt>
                <c:pt idx="674">
                  <c:v>42769</c:v>
                </c:pt>
                <c:pt idx="675">
                  <c:v>42770</c:v>
                </c:pt>
                <c:pt idx="676">
                  <c:v>42771</c:v>
                </c:pt>
                <c:pt idx="677">
                  <c:v>42772</c:v>
                </c:pt>
                <c:pt idx="678">
                  <c:v>42773</c:v>
                </c:pt>
                <c:pt idx="679">
                  <c:v>42774</c:v>
                </c:pt>
                <c:pt idx="680">
                  <c:v>42775</c:v>
                </c:pt>
                <c:pt idx="681">
                  <c:v>42776</c:v>
                </c:pt>
                <c:pt idx="682">
                  <c:v>42777</c:v>
                </c:pt>
                <c:pt idx="683">
                  <c:v>42778</c:v>
                </c:pt>
                <c:pt idx="684">
                  <c:v>42779</c:v>
                </c:pt>
                <c:pt idx="685">
                  <c:v>42780</c:v>
                </c:pt>
                <c:pt idx="686">
                  <c:v>42781</c:v>
                </c:pt>
                <c:pt idx="687">
                  <c:v>42782</c:v>
                </c:pt>
                <c:pt idx="688">
                  <c:v>42783</c:v>
                </c:pt>
                <c:pt idx="689">
                  <c:v>42784</c:v>
                </c:pt>
                <c:pt idx="690">
                  <c:v>42785</c:v>
                </c:pt>
                <c:pt idx="691">
                  <c:v>42786</c:v>
                </c:pt>
                <c:pt idx="692">
                  <c:v>42787</c:v>
                </c:pt>
                <c:pt idx="693">
                  <c:v>42788</c:v>
                </c:pt>
                <c:pt idx="694">
                  <c:v>42789</c:v>
                </c:pt>
                <c:pt idx="695">
                  <c:v>42790</c:v>
                </c:pt>
                <c:pt idx="696">
                  <c:v>42791</c:v>
                </c:pt>
                <c:pt idx="697">
                  <c:v>42792</c:v>
                </c:pt>
                <c:pt idx="698">
                  <c:v>42793</c:v>
                </c:pt>
                <c:pt idx="699">
                  <c:v>42794</c:v>
                </c:pt>
                <c:pt idx="700">
                  <c:v>42795</c:v>
                </c:pt>
                <c:pt idx="701">
                  <c:v>42796</c:v>
                </c:pt>
                <c:pt idx="702">
                  <c:v>42797</c:v>
                </c:pt>
                <c:pt idx="703">
                  <c:v>42798</c:v>
                </c:pt>
                <c:pt idx="704">
                  <c:v>42799</c:v>
                </c:pt>
                <c:pt idx="705">
                  <c:v>42800</c:v>
                </c:pt>
                <c:pt idx="706">
                  <c:v>42801</c:v>
                </c:pt>
                <c:pt idx="707">
                  <c:v>42802</c:v>
                </c:pt>
                <c:pt idx="708">
                  <c:v>42803</c:v>
                </c:pt>
                <c:pt idx="709">
                  <c:v>42804</c:v>
                </c:pt>
                <c:pt idx="710">
                  <c:v>42805</c:v>
                </c:pt>
                <c:pt idx="711">
                  <c:v>42806</c:v>
                </c:pt>
                <c:pt idx="712">
                  <c:v>42807</c:v>
                </c:pt>
                <c:pt idx="713">
                  <c:v>42808</c:v>
                </c:pt>
                <c:pt idx="714">
                  <c:v>42809</c:v>
                </c:pt>
                <c:pt idx="715">
                  <c:v>42810</c:v>
                </c:pt>
                <c:pt idx="716">
                  <c:v>42811</c:v>
                </c:pt>
                <c:pt idx="717">
                  <c:v>42812</c:v>
                </c:pt>
                <c:pt idx="718">
                  <c:v>42813</c:v>
                </c:pt>
                <c:pt idx="719">
                  <c:v>42814</c:v>
                </c:pt>
                <c:pt idx="720">
                  <c:v>42815</c:v>
                </c:pt>
                <c:pt idx="721">
                  <c:v>42816</c:v>
                </c:pt>
                <c:pt idx="722">
                  <c:v>42817</c:v>
                </c:pt>
                <c:pt idx="723">
                  <c:v>42818</c:v>
                </c:pt>
                <c:pt idx="724">
                  <c:v>42819</c:v>
                </c:pt>
                <c:pt idx="725">
                  <c:v>42820</c:v>
                </c:pt>
                <c:pt idx="726">
                  <c:v>42821</c:v>
                </c:pt>
                <c:pt idx="727">
                  <c:v>42822</c:v>
                </c:pt>
                <c:pt idx="728">
                  <c:v>42823</c:v>
                </c:pt>
                <c:pt idx="729">
                  <c:v>42824</c:v>
                </c:pt>
                <c:pt idx="730">
                  <c:v>42825</c:v>
                </c:pt>
                <c:pt idx="731">
                  <c:v>42826</c:v>
                </c:pt>
                <c:pt idx="732">
                  <c:v>42827</c:v>
                </c:pt>
                <c:pt idx="733">
                  <c:v>42828</c:v>
                </c:pt>
                <c:pt idx="734">
                  <c:v>42829</c:v>
                </c:pt>
                <c:pt idx="735">
                  <c:v>42830</c:v>
                </c:pt>
                <c:pt idx="736">
                  <c:v>42831</c:v>
                </c:pt>
                <c:pt idx="737">
                  <c:v>42832</c:v>
                </c:pt>
                <c:pt idx="738">
                  <c:v>42833</c:v>
                </c:pt>
                <c:pt idx="739">
                  <c:v>42834</c:v>
                </c:pt>
                <c:pt idx="740">
                  <c:v>42835</c:v>
                </c:pt>
                <c:pt idx="741">
                  <c:v>42836</c:v>
                </c:pt>
                <c:pt idx="742">
                  <c:v>42837</c:v>
                </c:pt>
                <c:pt idx="743">
                  <c:v>42838</c:v>
                </c:pt>
                <c:pt idx="744">
                  <c:v>42839</c:v>
                </c:pt>
                <c:pt idx="745">
                  <c:v>42840</c:v>
                </c:pt>
                <c:pt idx="746">
                  <c:v>42841</c:v>
                </c:pt>
                <c:pt idx="747">
                  <c:v>42842</c:v>
                </c:pt>
                <c:pt idx="748">
                  <c:v>42843</c:v>
                </c:pt>
                <c:pt idx="749">
                  <c:v>42844</c:v>
                </c:pt>
                <c:pt idx="750">
                  <c:v>42845</c:v>
                </c:pt>
                <c:pt idx="751">
                  <c:v>42846</c:v>
                </c:pt>
                <c:pt idx="752">
                  <c:v>42847</c:v>
                </c:pt>
                <c:pt idx="753">
                  <c:v>42848</c:v>
                </c:pt>
                <c:pt idx="754">
                  <c:v>42849</c:v>
                </c:pt>
                <c:pt idx="755">
                  <c:v>42850</c:v>
                </c:pt>
                <c:pt idx="756">
                  <c:v>42851</c:v>
                </c:pt>
                <c:pt idx="757">
                  <c:v>42852</c:v>
                </c:pt>
                <c:pt idx="758">
                  <c:v>42853</c:v>
                </c:pt>
                <c:pt idx="759">
                  <c:v>42854</c:v>
                </c:pt>
                <c:pt idx="760">
                  <c:v>42855</c:v>
                </c:pt>
                <c:pt idx="761">
                  <c:v>42856</c:v>
                </c:pt>
                <c:pt idx="762">
                  <c:v>42857</c:v>
                </c:pt>
                <c:pt idx="763">
                  <c:v>42858</c:v>
                </c:pt>
                <c:pt idx="764">
                  <c:v>42859</c:v>
                </c:pt>
                <c:pt idx="765">
                  <c:v>42860</c:v>
                </c:pt>
                <c:pt idx="766">
                  <c:v>42861</c:v>
                </c:pt>
                <c:pt idx="767">
                  <c:v>42862</c:v>
                </c:pt>
                <c:pt idx="768">
                  <c:v>42863</c:v>
                </c:pt>
                <c:pt idx="769">
                  <c:v>42864</c:v>
                </c:pt>
                <c:pt idx="770">
                  <c:v>42865</c:v>
                </c:pt>
                <c:pt idx="771">
                  <c:v>42866</c:v>
                </c:pt>
                <c:pt idx="772">
                  <c:v>42867</c:v>
                </c:pt>
                <c:pt idx="773">
                  <c:v>42868</c:v>
                </c:pt>
                <c:pt idx="774">
                  <c:v>42869</c:v>
                </c:pt>
                <c:pt idx="775">
                  <c:v>42870</c:v>
                </c:pt>
                <c:pt idx="776">
                  <c:v>42871</c:v>
                </c:pt>
                <c:pt idx="777">
                  <c:v>42872</c:v>
                </c:pt>
                <c:pt idx="778">
                  <c:v>42873</c:v>
                </c:pt>
                <c:pt idx="779">
                  <c:v>42874</c:v>
                </c:pt>
                <c:pt idx="780">
                  <c:v>42875</c:v>
                </c:pt>
                <c:pt idx="781">
                  <c:v>42876</c:v>
                </c:pt>
                <c:pt idx="782">
                  <c:v>42877</c:v>
                </c:pt>
                <c:pt idx="783">
                  <c:v>42878</c:v>
                </c:pt>
                <c:pt idx="784">
                  <c:v>42879</c:v>
                </c:pt>
                <c:pt idx="785">
                  <c:v>42880</c:v>
                </c:pt>
                <c:pt idx="786">
                  <c:v>42881</c:v>
                </c:pt>
                <c:pt idx="787">
                  <c:v>42882</c:v>
                </c:pt>
                <c:pt idx="788">
                  <c:v>42883</c:v>
                </c:pt>
                <c:pt idx="789">
                  <c:v>42884</c:v>
                </c:pt>
                <c:pt idx="790">
                  <c:v>42885</c:v>
                </c:pt>
                <c:pt idx="791">
                  <c:v>42886</c:v>
                </c:pt>
                <c:pt idx="792">
                  <c:v>42887</c:v>
                </c:pt>
                <c:pt idx="793">
                  <c:v>42888</c:v>
                </c:pt>
                <c:pt idx="794">
                  <c:v>42889</c:v>
                </c:pt>
                <c:pt idx="795">
                  <c:v>42890</c:v>
                </c:pt>
                <c:pt idx="796">
                  <c:v>42891</c:v>
                </c:pt>
                <c:pt idx="797">
                  <c:v>42892</c:v>
                </c:pt>
                <c:pt idx="798">
                  <c:v>42893</c:v>
                </c:pt>
                <c:pt idx="799">
                  <c:v>42894</c:v>
                </c:pt>
                <c:pt idx="800">
                  <c:v>42895</c:v>
                </c:pt>
                <c:pt idx="801">
                  <c:v>42896</c:v>
                </c:pt>
                <c:pt idx="802">
                  <c:v>42897</c:v>
                </c:pt>
                <c:pt idx="803">
                  <c:v>42898</c:v>
                </c:pt>
                <c:pt idx="804">
                  <c:v>42899</c:v>
                </c:pt>
                <c:pt idx="805">
                  <c:v>42900</c:v>
                </c:pt>
                <c:pt idx="806">
                  <c:v>42901</c:v>
                </c:pt>
                <c:pt idx="807">
                  <c:v>42902</c:v>
                </c:pt>
                <c:pt idx="808">
                  <c:v>42903</c:v>
                </c:pt>
                <c:pt idx="809">
                  <c:v>42904</c:v>
                </c:pt>
                <c:pt idx="810">
                  <c:v>42905</c:v>
                </c:pt>
                <c:pt idx="811">
                  <c:v>42906</c:v>
                </c:pt>
                <c:pt idx="812">
                  <c:v>42907</c:v>
                </c:pt>
                <c:pt idx="813">
                  <c:v>42908</c:v>
                </c:pt>
                <c:pt idx="814">
                  <c:v>42909</c:v>
                </c:pt>
                <c:pt idx="815">
                  <c:v>42910</c:v>
                </c:pt>
                <c:pt idx="816">
                  <c:v>42911</c:v>
                </c:pt>
                <c:pt idx="817">
                  <c:v>42912</c:v>
                </c:pt>
                <c:pt idx="818">
                  <c:v>42913</c:v>
                </c:pt>
                <c:pt idx="819">
                  <c:v>42914</c:v>
                </c:pt>
                <c:pt idx="820">
                  <c:v>42915</c:v>
                </c:pt>
                <c:pt idx="821">
                  <c:v>42916</c:v>
                </c:pt>
                <c:pt idx="822">
                  <c:v>42917</c:v>
                </c:pt>
                <c:pt idx="823">
                  <c:v>42918</c:v>
                </c:pt>
                <c:pt idx="824">
                  <c:v>42919</c:v>
                </c:pt>
                <c:pt idx="825">
                  <c:v>42920</c:v>
                </c:pt>
                <c:pt idx="826">
                  <c:v>42921</c:v>
                </c:pt>
                <c:pt idx="827">
                  <c:v>42922</c:v>
                </c:pt>
                <c:pt idx="828">
                  <c:v>42923</c:v>
                </c:pt>
                <c:pt idx="829">
                  <c:v>42924</c:v>
                </c:pt>
                <c:pt idx="830">
                  <c:v>42925</c:v>
                </c:pt>
                <c:pt idx="831">
                  <c:v>42926</c:v>
                </c:pt>
                <c:pt idx="832">
                  <c:v>42927</c:v>
                </c:pt>
                <c:pt idx="833">
                  <c:v>42928</c:v>
                </c:pt>
                <c:pt idx="834">
                  <c:v>42929</c:v>
                </c:pt>
                <c:pt idx="835">
                  <c:v>42930</c:v>
                </c:pt>
                <c:pt idx="836">
                  <c:v>42931</c:v>
                </c:pt>
                <c:pt idx="837">
                  <c:v>42932</c:v>
                </c:pt>
                <c:pt idx="838">
                  <c:v>42933</c:v>
                </c:pt>
                <c:pt idx="839">
                  <c:v>42934</c:v>
                </c:pt>
                <c:pt idx="840">
                  <c:v>42935</c:v>
                </c:pt>
                <c:pt idx="841">
                  <c:v>42936</c:v>
                </c:pt>
                <c:pt idx="842">
                  <c:v>42937</c:v>
                </c:pt>
                <c:pt idx="843">
                  <c:v>42938</c:v>
                </c:pt>
                <c:pt idx="844">
                  <c:v>42939</c:v>
                </c:pt>
                <c:pt idx="845">
                  <c:v>42940</c:v>
                </c:pt>
                <c:pt idx="846">
                  <c:v>42941</c:v>
                </c:pt>
                <c:pt idx="847">
                  <c:v>42942</c:v>
                </c:pt>
                <c:pt idx="848">
                  <c:v>42943</c:v>
                </c:pt>
                <c:pt idx="849">
                  <c:v>42944</c:v>
                </c:pt>
                <c:pt idx="850">
                  <c:v>42945</c:v>
                </c:pt>
                <c:pt idx="851">
                  <c:v>42946</c:v>
                </c:pt>
                <c:pt idx="852">
                  <c:v>42947</c:v>
                </c:pt>
                <c:pt idx="853">
                  <c:v>42948</c:v>
                </c:pt>
                <c:pt idx="854">
                  <c:v>42949</c:v>
                </c:pt>
                <c:pt idx="855">
                  <c:v>42950</c:v>
                </c:pt>
                <c:pt idx="856">
                  <c:v>42951</c:v>
                </c:pt>
                <c:pt idx="857">
                  <c:v>42952</c:v>
                </c:pt>
                <c:pt idx="858">
                  <c:v>42953</c:v>
                </c:pt>
                <c:pt idx="859">
                  <c:v>42954</c:v>
                </c:pt>
                <c:pt idx="860">
                  <c:v>42955</c:v>
                </c:pt>
                <c:pt idx="861">
                  <c:v>42956</c:v>
                </c:pt>
                <c:pt idx="862">
                  <c:v>42957</c:v>
                </c:pt>
                <c:pt idx="863">
                  <c:v>42958</c:v>
                </c:pt>
                <c:pt idx="864">
                  <c:v>42959</c:v>
                </c:pt>
                <c:pt idx="865">
                  <c:v>42960</c:v>
                </c:pt>
                <c:pt idx="866">
                  <c:v>42961</c:v>
                </c:pt>
                <c:pt idx="867">
                  <c:v>42962</c:v>
                </c:pt>
                <c:pt idx="868">
                  <c:v>42963</c:v>
                </c:pt>
                <c:pt idx="869">
                  <c:v>42964</c:v>
                </c:pt>
                <c:pt idx="870">
                  <c:v>42965</c:v>
                </c:pt>
                <c:pt idx="871">
                  <c:v>42966</c:v>
                </c:pt>
                <c:pt idx="872">
                  <c:v>42967</c:v>
                </c:pt>
                <c:pt idx="873">
                  <c:v>42968</c:v>
                </c:pt>
                <c:pt idx="874">
                  <c:v>42969</c:v>
                </c:pt>
                <c:pt idx="875">
                  <c:v>42970</c:v>
                </c:pt>
                <c:pt idx="876">
                  <c:v>42971</c:v>
                </c:pt>
                <c:pt idx="877">
                  <c:v>42972</c:v>
                </c:pt>
                <c:pt idx="878">
                  <c:v>42973</c:v>
                </c:pt>
                <c:pt idx="879">
                  <c:v>42974</c:v>
                </c:pt>
                <c:pt idx="880">
                  <c:v>42975</c:v>
                </c:pt>
                <c:pt idx="881">
                  <c:v>42976</c:v>
                </c:pt>
                <c:pt idx="882">
                  <c:v>42977</c:v>
                </c:pt>
                <c:pt idx="883">
                  <c:v>42978</c:v>
                </c:pt>
                <c:pt idx="884">
                  <c:v>42979</c:v>
                </c:pt>
                <c:pt idx="885">
                  <c:v>42980</c:v>
                </c:pt>
                <c:pt idx="886">
                  <c:v>42981</c:v>
                </c:pt>
                <c:pt idx="887">
                  <c:v>42982</c:v>
                </c:pt>
                <c:pt idx="888">
                  <c:v>42983</c:v>
                </c:pt>
                <c:pt idx="889">
                  <c:v>42984</c:v>
                </c:pt>
                <c:pt idx="890">
                  <c:v>42985</c:v>
                </c:pt>
                <c:pt idx="891">
                  <c:v>42986</c:v>
                </c:pt>
                <c:pt idx="892">
                  <c:v>42987</c:v>
                </c:pt>
                <c:pt idx="893">
                  <c:v>42988</c:v>
                </c:pt>
                <c:pt idx="894">
                  <c:v>42989</c:v>
                </c:pt>
                <c:pt idx="895">
                  <c:v>42990</c:v>
                </c:pt>
                <c:pt idx="896">
                  <c:v>42991</c:v>
                </c:pt>
                <c:pt idx="897">
                  <c:v>42992</c:v>
                </c:pt>
                <c:pt idx="898">
                  <c:v>42993</c:v>
                </c:pt>
                <c:pt idx="899">
                  <c:v>42994</c:v>
                </c:pt>
                <c:pt idx="900">
                  <c:v>42995</c:v>
                </c:pt>
                <c:pt idx="901">
                  <c:v>42996</c:v>
                </c:pt>
                <c:pt idx="902">
                  <c:v>42997</c:v>
                </c:pt>
                <c:pt idx="903">
                  <c:v>42998</c:v>
                </c:pt>
                <c:pt idx="904">
                  <c:v>42999</c:v>
                </c:pt>
                <c:pt idx="905">
                  <c:v>43000</c:v>
                </c:pt>
                <c:pt idx="906">
                  <c:v>43001</c:v>
                </c:pt>
                <c:pt idx="907">
                  <c:v>43002</c:v>
                </c:pt>
                <c:pt idx="908">
                  <c:v>43003</c:v>
                </c:pt>
                <c:pt idx="909">
                  <c:v>43004</c:v>
                </c:pt>
                <c:pt idx="910">
                  <c:v>43005</c:v>
                </c:pt>
                <c:pt idx="911">
                  <c:v>43006</c:v>
                </c:pt>
                <c:pt idx="912">
                  <c:v>43007</c:v>
                </c:pt>
                <c:pt idx="913">
                  <c:v>43008</c:v>
                </c:pt>
                <c:pt idx="914">
                  <c:v>43009</c:v>
                </c:pt>
                <c:pt idx="915">
                  <c:v>43010</c:v>
                </c:pt>
                <c:pt idx="916">
                  <c:v>43011</c:v>
                </c:pt>
                <c:pt idx="917">
                  <c:v>43012</c:v>
                </c:pt>
                <c:pt idx="918">
                  <c:v>43013</c:v>
                </c:pt>
                <c:pt idx="919">
                  <c:v>43014</c:v>
                </c:pt>
                <c:pt idx="920">
                  <c:v>43015</c:v>
                </c:pt>
                <c:pt idx="921">
                  <c:v>43016</c:v>
                </c:pt>
                <c:pt idx="922">
                  <c:v>43017</c:v>
                </c:pt>
                <c:pt idx="923">
                  <c:v>43018</c:v>
                </c:pt>
                <c:pt idx="924">
                  <c:v>43019</c:v>
                </c:pt>
                <c:pt idx="925">
                  <c:v>43020</c:v>
                </c:pt>
                <c:pt idx="926">
                  <c:v>43021</c:v>
                </c:pt>
                <c:pt idx="927">
                  <c:v>43022</c:v>
                </c:pt>
                <c:pt idx="928">
                  <c:v>43023</c:v>
                </c:pt>
                <c:pt idx="929">
                  <c:v>43024</c:v>
                </c:pt>
                <c:pt idx="930">
                  <c:v>43025</c:v>
                </c:pt>
                <c:pt idx="931">
                  <c:v>43026</c:v>
                </c:pt>
                <c:pt idx="932">
                  <c:v>43027</c:v>
                </c:pt>
                <c:pt idx="933">
                  <c:v>43028</c:v>
                </c:pt>
                <c:pt idx="934">
                  <c:v>43029</c:v>
                </c:pt>
                <c:pt idx="935">
                  <c:v>43030</c:v>
                </c:pt>
                <c:pt idx="936">
                  <c:v>43031</c:v>
                </c:pt>
                <c:pt idx="937">
                  <c:v>43032</c:v>
                </c:pt>
                <c:pt idx="938">
                  <c:v>43033</c:v>
                </c:pt>
                <c:pt idx="939">
                  <c:v>43034</c:v>
                </c:pt>
                <c:pt idx="940">
                  <c:v>43035</c:v>
                </c:pt>
                <c:pt idx="941">
                  <c:v>43036</c:v>
                </c:pt>
                <c:pt idx="942">
                  <c:v>43037</c:v>
                </c:pt>
                <c:pt idx="943">
                  <c:v>43038</c:v>
                </c:pt>
                <c:pt idx="944">
                  <c:v>43039</c:v>
                </c:pt>
                <c:pt idx="945">
                  <c:v>43040</c:v>
                </c:pt>
                <c:pt idx="946">
                  <c:v>43041</c:v>
                </c:pt>
                <c:pt idx="947">
                  <c:v>43042</c:v>
                </c:pt>
                <c:pt idx="948">
                  <c:v>43043</c:v>
                </c:pt>
                <c:pt idx="949">
                  <c:v>43044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43050</c:v>
                </c:pt>
                <c:pt idx="956">
                  <c:v>43051</c:v>
                </c:pt>
                <c:pt idx="957">
                  <c:v>43052</c:v>
                </c:pt>
                <c:pt idx="958">
                  <c:v>43053</c:v>
                </c:pt>
                <c:pt idx="959">
                  <c:v>43054</c:v>
                </c:pt>
                <c:pt idx="960">
                  <c:v>43055</c:v>
                </c:pt>
                <c:pt idx="961">
                  <c:v>43056</c:v>
                </c:pt>
                <c:pt idx="962">
                  <c:v>43057</c:v>
                </c:pt>
                <c:pt idx="963">
                  <c:v>43058</c:v>
                </c:pt>
                <c:pt idx="964">
                  <c:v>43059</c:v>
                </c:pt>
                <c:pt idx="965">
                  <c:v>43060</c:v>
                </c:pt>
                <c:pt idx="966">
                  <c:v>43061</c:v>
                </c:pt>
                <c:pt idx="967">
                  <c:v>43062</c:v>
                </c:pt>
                <c:pt idx="968">
                  <c:v>43063</c:v>
                </c:pt>
                <c:pt idx="969">
                  <c:v>43064</c:v>
                </c:pt>
                <c:pt idx="970">
                  <c:v>43065</c:v>
                </c:pt>
                <c:pt idx="971">
                  <c:v>43066</c:v>
                </c:pt>
                <c:pt idx="972">
                  <c:v>43067</c:v>
                </c:pt>
                <c:pt idx="973">
                  <c:v>43068</c:v>
                </c:pt>
                <c:pt idx="974">
                  <c:v>43069</c:v>
                </c:pt>
                <c:pt idx="975">
                  <c:v>43070</c:v>
                </c:pt>
                <c:pt idx="976">
                  <c:v>43071</c:v>
                </c:pt>
                <c:pt idx="977">
                  <c:v>43072</c:v>
                </c:pt>
                <c:pt idx="978">
                  <c:v>43073</c:v>
                </c:pt>
                <c:pt idx="979">
                  <c:v>43074</c:v>
                </c:pt>
                <c:pt idx="980">
                  <c:v>43075</c:v>
                </c:pt>
                <c:pt idx="981">
                  <c:v>43076</c:v>
                </c:pt>
                <c:pt idx="982">
                  <c:v>43077</c:v>
                </c:pt>
                <c:pt idx="983">
                  <c:v>43078</c:v>
                </c:pt>
                <c:pt idx="984">
                  <c:v>43079</c:v>
                </c:pt>
                <c:pt idx="985">
                  <c:v>43080</c:v>
                </c:pt>
                <c:pt idx="986">
                  <c:v>43081</c:v>
                </c:pt>
                <c:pt idx="987">
                  <c:v>43082</c:v>
                </c:pt>
                <c:pt idx="988">
                  <c:v>43083</c:v>
                </c:pt>
                <c:pt idx="989">
                  <c:v>43084</c:v>
                </c:pt>
                <c:pt idx="990">
                  <c:v>43085</c:v>
                </c:pt>
                <c:pt idx="991">
                  <c:v>43086</c:v>
                </c:pt>
                <c:pt idx="992">
                  <c:v>43087</c:v>
                </c:pt>
                <c:pt idx="993">
                  <c:v>43088</c:v>
                </c:pt>
                <c:pt idx="994">
                  <c:v>43089</c:v>
                </c:pt>
                <c:pt idx="995">
                  <c:v>43090</c:v>
                </c:pt>
                <c:pt idx="996">
                  <c:v>43091</c:v>
                </c:pt>
                <c:pt idx="997">
                  <c:v>43092</c:v>
                </c:pt>
                <c:pt idx="998">
                  <c:v>43093</c:v>
                </c:pt>
                <c:pt idx="999">
                  <c:v>43094</c:v>
                </c:pt>
                <c:pt idx="1000">
                  <c:v>43095</c:v>
                </c:pt>
                <c:pt idx="1001">
                  <c:v>43096</c:v>
                </c:pt>
                <c:pt idx="1002">
                  <c:v>43097</c:v>
                </c:pt>
                <c:pt idx="1003">
                  <c:v>43098</c:v>
                </c:pt>
                <c:pt idx="1004">
                  <c:v>43099</c:v>
                </c:pt>
                <c:pt idx="1005">
                  <c:v>43100</c:v>
                </c:pt>
                <c:pt idx="1006">
                  <c:v>43101</c:v>
                </c:pt>
                <c:pt idx="1007">
                  <c:v>43102</c:v>
                </c:pt>
                <c:pt idx="1008">
                  <c:v>43103</c:v>
                </c:pt>
                <c:pt idx="1009">
                  <c:v>43104</c:v>
                </c:pt>
                <c:pt idx="1010">
                  <c:v>43105</c:v>
                </c:pt>
                <c:pt idx="1011">
                  <c:v>43106</c:v>
                </c:pt>
                <c:pt idx="1012">
                  <c:v>43107</c:v>
                </c:pt>
                <c:pt idx="1013">
                  <c:v>43108</c:v>
                </c:pt>
                <c:pt idx="1014">
                  <c:v>43109</c:v>
                </c:pt>
                <c:pt idx="1015">
                  <c:v>43110</c:v>
                </c:pt>
                <c:pt idx="1016">
                  <c:v>43111</c:v>
                </c:pt>
                <c:pt idx="1017">
                  <c:v>43112</c:v>
                </c:pt>
                <c:pt idx="1018">
                  <c:v>43113</c:v>
                </c:pt>
                <c:pt idx="1019">
                  <c:v>43114</c:v>
                </c:pt>
                <c:pt idx="1020">
                  <c:v>43115</c:v>
                </c:pt>
                <c:pt idx="1021">
                  <c:v>43116</c:v>
                </c:pt>
                <c:pt idx="1022">
                  <c:v>43117</c:v>
                </c:pt>
                <c:pt idx="1023">
                  <c:v>43118</c:v>
                </c:pt>
                <c:pt idx="1024">
                  <c:v>43119</c:v>
                </c:pt>
                <c:pt idx="1025">
                  <c:v>43120</c:v>
                </c:pt>
                <c:pt idx="1026">
                  <c:v>43121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43127</c:v>
                </c:pt>
                <c:pt idx="1033">
                  <c:v>43128</c:v>
                </c:pt>
                <c:pt idx="1034">
                  <c:v>43129</c:v>
                </c:pt>
                <c:pt idx="1035">
                  <c:v>43130</c:v>
                </c:pt>
                <c:pt idx="1036">
                  <c:v>43131</c:v>
                </c:pt>
                <c:pt idx="1037">
                  <c:v>43132</c:v>
                </c:pt>
                <c:pt idx="1038">
                  <c:v>43133</c:v>
                </c:pt>
                <c:pt idx="1039">
                  <c:v>43134</c:v>
                </c:pt>
                <c:pt idx="1040">
                  <c:v>43135</c:v>
                </c:pt>
                <c:pt idx="1041">
                  <c:v>43136</c:v>
                </c:pt>
                <c:pt idx="1042">
                  <c:v>43137</c:v>
                </c:pt>
                <c:pt idx="1043">
                  <c:v>43138</c:v>
                </c:pt>
                <c:pt idx="1044">
                  <c:v>43139</c:v>
                </c:pt>
                <c:pt idx="1045">
                  <c:v>43140</c:v>
                </c:pt>
                <c:pt idx="1046">
                  <c:v>43141</c:v>
                </c:pt>
                <c:pt idx="1047">
                  <c:v>43142</c:v>
                </c:pt>
                <c:pt idx="1048">
                  <c:v>43143</c:v>
                </c:pt>
                <c:pt idx="1049">
                  <c:v>43144</c:v>
                </c:pt>
                <c:pt idx="1050">
                  <c:v>43145</c:v>
                </c:pt>
                <c:pt idx="1051">
                  <c:v>43146</c:v>
                </c:pt>
                <c:pt idx="1052">
                  <c:v>43147</c:v>
                </c:pt>
                <c:pt idx="1053">
                  <c:v>43148</c:v>
                </c:pt>
                <c:pt idx="1054">
                  <c:v>43149</c:v>
                </c:pt>
                <c:pt idx="1055">
                  <c:v>43150</c:v>
                </c:pt>
                <c:pt idx="1056">
                  <c:v>43151</c:v>
                </c:pt>
                <c:pt idx="1057">
                  <c:v>43152</c:v>
                </c:pt>
                <c:pt idx="1058">
                  <c:v>43153</c:v>
                </c:pt>
                <c:pt idx="1059">
                  <c:v>43154</c:v>
                </c:pt>
                <c:pt idx="1060">
                  <c:v>43155</c:v>
                </c:pt>
                <c:pt idx="1061">
                  <c:v>43156</c:v>
                </c:pt>
                <c:pt idx="1062">
                  <c:v>43157</c:v>
                </c:pt>
                <c:pt idx="1063">
                  <c:v>43158</c:v>
                </c:pt>
                <c:pt idx="1064">
                  <c:v>43159</c:v>
                </c:pt>
                <c:pt idx="1065">
                  <c:v>43160</c:v>
                </c:pt>
                <c:pt idx="1066">
                  <c:v>43161</c:v>
                </c:pt>
                <c:pt idx="1067">
                  <c:v>43162</c:v>
                </c:pt>
                <c:pt idx="1068">
                  <c:v>43163</c:v>
                </c:pt>
                <c:pt idx="1069">
                  <c:v>43164</c:v>
                </c:pt>
                <c:pt idx="1070">
                  <c:v>43165</c:v>
                </c:pt>
                <c:pt idx="1071">
                  <c:v>43166</c:v>
                </c:pt>
                <c:pt idx="1072">
                  <c:v>43167</c:v>
                </c:pt>
                <c:pt idx="1073">
                  <c:v>43168</c:v>
                </c:pt>
                <c:pt idx="1074">
                  <c:v>43169</c:v>
                </c:pt>
                <c:pt idx="1075">
                  <c:v>43170</c:v>
                </c:pt>
                <c:pt idx="1076">
                  <c:v>43171</c:v>
                </c:pt>
                <c:pt idx="1077">
                  <c:v>43172</c:v>
                </c:pt>
                <c:pt idx="1078">
                  <c:v>43173</c:v>
                </c:pt>
                <c:pt idx="1079">
                  <c:v>43174</c:v>
                </c:pt>
                <c:pt idx="1080">
                  <c:v>43175</c:v>
                </c:pt>
                <c:pt idx="1081">
                  <c:v>43176</c:v>
                </c:pt>
                <c:pt idx="1082">
                  <c:v>43177</c:v>
                </c:pt>
                <c:pt idx="1083">
                  <c:v>43178</c:v>
                </c:pt>
                <c:pt idx="1084">
                  <c:v>43179</c:v>
                </c:pt>
                <c:pt idx="1085">
                  <c:v>43180</c:v>
                </c:pt>
                <c:pt idx="1086">
                  <c:v>43181</c:v>
                </c:pt>
                <c:pt idx="1087">
                  <c:v>43182</c:v>
                </c:pt>
                <c:pt idx="1088">
                  <c:v>43183</c:v>
                </c:pt>
                <c:pt idx="1089">
                  <c:v>43184</c:v>
                </c:pt>
                <c:pt idx="1090">
                  <c:v>43185</c:v>
                </c:pt>
                <c:pt idx="1091">
                  <c:v>43186</c:v>
                </c:pt>
                <c:pt idx="1092">
                  <c:v>43187</c:v>
                </c:pt>
                <c:pt idx="1093">
                  <c:v>43188</c:v>
                </c:pt>
                <c:pt idx="1094">
                  <c:v>43189</c:v>
                </c:pt>
                <c:pt idx="1095">
                  <c:v>43190</c:v>
                </c:pt>
                <c:pt idx="1096">
                  <c:v>43191</c:v>
                </c:pt>
                <c:pt idx="1097">
                  <c:v>43192</c:v>
                </c:pt>
                <c:pt idx="1098">
                  <c:v>43193</c:v>
                </c:pt>
                <c:pt idx="1099">
                  <c:v>43194</c:v>
                </c:pt>
                <c:pt idx="1100">
                  <c:v>43195</c:v>
                </c:pt>
                <c:pt idx="1101">
                  <c:v>43196</c:v>
                </c:pt>
                <c:pt idx="1102">
                  <c:v>43197</c:v>
                </c:pt>
                <c:pt idx="1103">
                  <c:v>43198</c:v>
                </c:pt>
                <c:pt idx="1104">
                  <c:v>43199</c:v>
                </c:pt>
                <c:pt idx="1105">
                  <c:v>43200</c:v>
                </c:pt>
                <c:pt idx="1106">
                  <c:v>43201</c:v>
                </c:pt>
                <c:pt idx="1107">
                  <c:v>43202</c:v>
                </c:pt>
                <c:pt idx="1108">
                  <c:v>43203</c:v>
                </c:pt>
                <c:pt idx="1109">
                  <c:v>43204</c:v>
                </c:pt>
                <c:pt idx="1110">
                  <c:v>43205</c:v>
                </c:pt>
                <c:pt idx="1111">
                  <c:v>43206</c:v>
                </c:pt>
                <c:pt idx="1112">
                  <c:v>43207</c:v>
                </c:pt>
                <c:pt idx="1113">
                  <c:v>43208</c:v>
                </c:pt>
                <c:pt idx="1114">
                  <c:v>43209</c:v>
                </c:pt>
                <c:pt idx="1115">
                  <c:v>43210</c:v>
                </c:pt>
                <c:pt idx="1116">
                  <c:v>43211</c:v>
                </c:pt>
                <c:pt idx="1117">
                  <c:v>43212</c:v>
                </c:pt>
                <c:pt idx="1118">
                  <c:v>43213</c:v>
                </c:pt>
                <c:pt idx="1119">
                  <c:v>43214</c:v>
                </c:pt>
                <c:pt idx="1120">
                  <c:v>43215</c:v>
                </c:pt>
                <c:pt idx="1121">
                  <c:v>43216</c:v>
                </c:pt>
                <c:pt idx="1122">
                  <c:v>43217</c:v>
                </c:pt>
                <c:pt idx="1123">
                  <c:v>43218</c:v>
                </c:pt>
                <c:pt idx="1124">
                  <c:v>43219</c:v>
                </c:pt>
                <c:pt idx="1125">
                  <c:v>43220</c:v>
                </c:pt>
                <c:pt idx="1126">
                  <c:v>43221</c:v>
                </c:pt>
                <c:pt idx="1127">
                  <c:v>43222</c:v>
                </c:pt>
                <c:pt idx="1128">
                  <c:v>43223</c:v>
                </c:pt>
                <c:pt idx="1129">
                  <c:v>43224</c:v>
                </c:pt>
                <c:pt idx="1130">
                  <c:v>43225</c:v>
                </c:pt>
                <c:pt idx="1131">
                  <c:v>43226</c:v>
                </c:pt>
                <c:pt idx="1132">
                  <c:v>43227</c:v>
                </c:pt>
                <c:pt idx="1133">
                  <c:v>43228</c:v>
                </c:pt>
                <c:pt idx="1134">
                  <c:v>43229</c:v>
                </c:pt>
                <c:pt idx="1135">
                  <c:v>43230</c:v>
                </c:pt>
                <c:pt idx="1136">
                  <c:v>43231</c:v>
                </c:pt>
                <c:pt idx="1137">
                  <c:v>43232</c:v>
                </c:pt>
                <c:pt idx="1138">
                  <c:v>43233</c:v>
                </c:pt>
                <c:pt idx="1139">
                  <c:v>43234</c:v>
                </c:pt>
                <c:pt idx="1140">
                  <c:v>43235</c:v>
                </c:pt>
                <c:pt idx="1141">
                  <c:v>43236</c:v>
                </c:pt>
                <c:pt idx="1142">
                  <c:v>43237</c:v>
                </c:pt>
                <c:pt idx="1143">
                  <c:v>43238</c:v>
                </c:pt>
                <c:pt idx="1144">
                  <c:v>43239</c:v>
                </c:pt>
                <c:pt idx="1145">
                  <c:v>43240</c:v>
                </c:pt>
                <c:pt idx="1146">
                  <c:v>43241</c:v>
                </c:pt>
                <c:pt idx="1147">
                  <c:v>43242</c:v>
                </c:pt>
                <c:pt idx="1148">
                  <c:v>43243</c:v>
                </c:pt>
                <c:pt idx="1149">
                  <c:v>43244</c:v>
                </c:pt>
                <c:pt idx="1150">
                  <c:v>43245</c:v>
                </c:pt>
                <c:pt idx="1151">
                  <c:v>43246</c:v>
                </c:pt>
                <c:pt idx="1152">
                  <c:v>43247</c:v>
                </c:pt>
                <c:pt idx="1153">
                  <c:v>43248</c:v>
                </c:pt>
                <c:pt idx="1154">
                  <c:v>43249</c:v>
                </c:pt>
                <c:pt idx="1155">
                  <c:v>43250</c:v>
                </c:pt>
                <c:pt idx="1156">
                  <c:v>43251</c:v>
                </c:pt>
                <c:pt idx="1157">
                  <c:v>43252</c:v>
                </c:pt>
                <c:pt idx="1158">
                  <c:v>43253</c:v>
                </c:pt>
                <c:pt idx="1159">
                  <c:v>43254</c:v>
                </c:pt>
                <c:pt idx="1160">
                  <c:v>43255</c:v>
                </c:pt>
                <c:pt idx="1161">
                  <c:v>43256</c:v>
                </c:pt>
                <c:pt idx="1162">
                  <c:v>43257</c:v>
                </c:pt>
                <c:pt idx="1163">
                  <c:v>43258</c:v>
                </c:pt>
                <c:pt idx="1164">
                  <c:v>43259</c:v>
                </c:pt>
                <c:pt idx="1165">
                  <c:v>43260</c:v>
                </c:pt>
                <c:pt idx="1166">
                  <c:v>43261</c:v>
                </c:pt>
                <c:pt idx="1167">
                  <c:v>43262</c:v>
                </c:pt>
                <c:pt idx="1168">
                  <c:v>43263</c:v>
                </c:pt>
                <c:pt idx="1169">
                  <c:v>43264</c:v>
                </c:pt>
                <c:pt idx="1170">
                  <c:v>43265</c:v>
                </c:pt>
                <c:pt idx="1171">
                  <c:v>43266</c:v>
                </c:pt>
                <c:pt idx="1172">
                  <c:v>43267</c:v>
                </c:pt>
                <c:pt idx="1173">
                  <c:v>43268</c:v>
                </c:pt>
                <c:pt idx="1174">
                  <c:v>43269</c:v>
                </c:pt>
                <c:pt idx="1175">
                  <c:v>43270</c:v>
                </c:pt>
                <c:pt idx="1176">
                  <c:v>43271</c:v>
                </c:pt>
                <c:pt idx="1177">
                  <c:v>43272</c:v>
                </c:pt>
                <c:pt idx="1178">
                  <c:v>43273</c:v>
                </c:pt>
                <c:pt idx="1179">
                  <c:v>43274</c:v>
                </c:pt>
                <c:pt idx="1180">
                  <c:v>43275</c:v>
                </c:pt>
                <c:pt idx="1181">
                  <c:v>43276</c:v>
                </c:pt>
                <c:pt idx="1182">
                  <c:v>43277</c:v>
                </c:pt>
                <c:pt idx="1183">
                  <c:v>43278</c:v>
                </c:pt>
                <c:pt idx="1184">
                  <c:v>43279</c:v>
                </c:pt>
                <c:pt idx="1185">
                  <c:v>43280</c:v>
                </c:pt>
                <c:pt idx="1186">
                  <c:v>43281</c:v>
                </c:pt>
                <c:pt idx="1187">
                  <c:v>43282</c:v>
                </c:pt>
                <c:pt idx="1188">
                  <c:v>43283</c:v>
                </c:pt>
                <c:pt idx="1189">
                  <c:v>43284</c:v>
                </c:pt>
                <c:pt idx="1190">
                  <c:v>43285</c:v>
                </c:pt>
                <c:pt idx="1191">
                  <c:v>43286</c:v>
                </c:pt>
                <c:pt idx="1192">
                  <c:v>43287</c:v>
                </c:pt>
                <c:pt idx="1193">
                  <c:v>43288</c:v>
                </c:pt>
                <c:pt idx="1194">
                  <c:v>43289</c:v>
                </c:pt>
                <c:pt idx="1195">
                  <c:v>43290</c:v>
                </c:pt>
                <c:pt idx="1196">
                  <c:v>43291</c:v>
                </c:pt>
                <c:pt idx="1197">
                  <c:v>43292</c:v>
                </c:pt>
                <c:pt idx="1198">
                  <c:v>43293</c:v>
                </c:pt>
                <c:pt idx="1199">
                  <c:v>43294</c:v>
                </c:pt>
                <c:pt idx="1200">
                  <c:v>43295</c:v>
                </c:pt>
                <c:pt idx="1201">
                  <c:v>43296</c:v>
                </c:pt>
                <c:pt idx="1202">
                  <c:v>43297</c:v>
                </c:pt>
                <c:pt idx="1203">
                  <c:v>43298</c:v>
                </c:pt>
                <c:pt idx="1204">
                  <c:v>43299</c:v>
                </c:pt>
                <c:pt idx="1205">
                  <c:v>43300</c:v>
                </c:pt>
                <c:pt idx="1206">
                  <c:v>43301</c:v>
                </c:pt>
                <c:pt idx="1207">
                  <c:v>43302</c:v>
                </c:pt>
                <c:pt idx="1208">
                  <c:v>43303</c:v>
                </c:pt>
                <c:pt idx="1209">
                  <c:v>43304</c:v>
                </c:pt>
                <c:pt idx="1210">
                  <c:v>43305</c:v>
                </c:pt>
                <c:pt idx="1211">
                  <c:v>43306</c:v>
                </c:pt>
                <c:pt idx="1212">
                  <c:v>43307</c:v>
                </c:pt>
                <c:pt idx="1213">
                  <c:v>43308</c:v>
                </c:pt>
                <c:pt idx="1214">
                  <c:v>43309</c:v>
                </c:pt>
                <c:pt idx="1215">
                  <c:v>43310</c:v>
                </c:pt>
                <c:pt idx="1216">
                  <c:v>43311</c:v>
                </c:pt>
                <c:pt idx="1217">
                  <c:v>43312</c:v>
                </c:pt>
                <c:pt idx="1218">
                  <c:v>43313</c:v>
                </c:pt>
                <c:pt idx="1219">
                  <c:v>43314</c:v>
                </c:pt>
                <c:pt idx="1220">
                  <c:v>43315</c:v>
                </c:pt>
                <c:pt idx="1221">
                  <c:v>43316</c:v>
                </c:pt>
                <c:pt idx="1222">
                  <c:v>43317</c:v>
                </c:pt>
                <c:pt idx="1223">
                  <c:v>43318</c:v>
                </c:pt>
                <c:pt idx="1224">
                  <c:v>43319</c:v>
                </c:pt>
                <c:pt idx="1225">
                  <c:v>43320</c:v>
                </c:pt>
                <c:pt idx="1226">
                  <c:v>43321</c:v>
                </c:pt>
                <c:pt idx="1227">
                  <c:v>43322</c:v>
                </c:pt>
                <c:pt idx="1228">
                  <c:v>43323</c:v>
                </c:pt>
                <c:pt idx="1229">
                  <c:v>43324</c:v>
                </c:pt>
                <c:pt idx="1230">
                  <c:v>43325</c:v>
                </c:pt>
                <c:pt idx="1231">
                  <c:v>43326</c:v>
                </c:pt>
                <c:pt idx="1232">
                  <c:v>43327</c:v>
                </c:pt>
                <c:pt idx="1233">
                  <c:v>43328</c:v>
                </c:pt>
                <c:pt idx="1234">
                  <c:v>43329</c:v>
                </c:pt>
                <c:pt idx="1235">
                  <c:v>43330</c:v>
                </c:pt>
                <c:pt idx="1236">
                  <c:v>43331</c:v>
                </c:pt>
                <c:pt idx="1237">
                  <c:v>43332</c:v>
                </c:pt>
                <c:pt idx="1238">
                  <c:v>43333</c:v>
                </c:pt>
                <c:pt idx="1239">
                  <c:v>43334</c:v>
                </c:pt>
                <c:pt idx="1240">
                  <c:v>43335</c:v>
                </c:pt>
                <c:pt idx="1241">
                  <c:v>43336</c:v>
                </c:pt>
                <c:pt idx="1242">
                  <c:v>43337</c:v>
                </c:pt>
                <c:pt idx="1243">
                  <c:v>43338</c:v>
                </c:pt>
                <c:pt idx="1244">
                  <c:v>43339</c:v>
                </c:pt>
                <c:pt idx="1245">
                  <c:v>43340</c:v>
                </c:pt>
                <c:pt idx="1246">
                  <c:v>43341</c:v>
                </c:pt>
                <c:pt idx="1247">
                  <c:v>43342</c:v>
                </c:pt>
                <c:pt idx="1248">
                  <c:v>43343</c:v>
                </c:pt>
                <c:pt idx="1249">
                  <c:v>43344</c:v>
                </c:pt>
                <c:pt idx="1250">
                  <c:v>43345</c:v>
                </c:pt>
                <c:pt idx="1251">
                  <c:v>43346</c:v>
                </c:pt>
                <c:pt idx="1252">
                  <c:v>43347</c:v>
                </c:pt>
                <c:pt idx="1253">
                  <c:v>43348</c:v>
                </c:pt>
                <c:pt idx="1254">
                  <c:v>43349</c:v>
                </c:pt>
                <c:pt idx="1255">
                  <c:v>43350</c:v>
                </c:pt>
                <c:pt idx="1256">
                  <c:v>43351</c:v>
                </c:pt>
                <c:pt idx="1257">
                  <c:v>43352</c:v>
                </c:pt>
                <c:pt idx="1258">
                  <c:v>43353</c:v>
                </c:pt>
                <c:pt idx="1259">
                  <c:v>43354</c:v>
                </c:pt>
                <c:pt idx="1260">
                  <c:v>43355</c:v>
                </c:pt>
                <c:pt idx="1261">
                  <c:v>43356</c:v>
                </c:pt>
                <c:pt idx="1262">
                  <c:v>43357</c:v>
                </c:pt>
                <c:pt idx="1263">
                  <c:v>43358</c:v>
                </c:pt>
                <c:pt idx="1264">
                  <c:v>43359</c:v>
                </c:pt>
                <c:pt idx="1265">
                  <c:v>43360</c:v>
                </c:pt>
                <c:pt idx="1266">
                  <c:v>43361</c:v>
                </c:pt>
                <c:pt idx="1267">
                  <c:v>43362</c:v>
                </c:pt>
                <c:pt idx="1268">
                  <c:v>43363</c:v>
                </c:pt>
                <c:pt idx="1269">
                  <c:v>43364</c:v>
                </c:pt>
                <c:pt idx="1270">
                  <c:v>43365</c:v>
                </c:pt>
                <c:pt idx="1271">
                  <c:v>43366</c:v>
                </c:pt>
                <c:pt idx="1272">
                  <c:v>43367</c:v>
                </c:pt>
                <c:pt idx="1273">
                  <c:v>43368</c:v>
                </c:pt>
                <c:pt idx="1274">
                  <c:v>43369</c:v>
                </c:pt>
                <c:pt idx="1275">
                  <c:v>43370</c:v>
                </c:pt>
                <c:pt idx="1276">
                  <c:v>43371</c:v>
                </c:pt>
                <c:pt idx="1277">
                  <c:v>43372</c:v>
                </c:pt>
                <c:pt idx="1278">
                  <c:v>43373</c:v>
                </c:pt>
                <c:pt idx="1279">
                  <c:v>43374</c:v>
                </c:pt>
                <c:pt idx="1280">
                  <c:v>43375</c:v>
                </c:pt>
                <c:pt idx="1281">
                  <c:v>43376</c:v>
                </c:pt>
                <c:pt idx="1282">
                  <c:v>43377</c:v>
                </c:pt>
                <c:pt idx="1283">
                  <c:v>43378</c:v>
                </c:pt>
                <c:pt idx="1284">
                  <c:v>43379</c:v>
                </c:pt>
                <c:pt idx="1285">
                  <c:v>43380</c:v>
                </c:pt>
                <c:pt idx="1286">
                  <c:v>43381</c:v>
                </c:pt>
                <c:pt idx="1287">
                  <c:v>43382</c:v>
                </c:pt>
                <c:pt idx="1288">
                  <c:v>43383</c:v>
                </c:pt>
                <c:pt idx="1289">
                  <c:v>43384</c:v>
                </c:pt>
                <c:pt idx="1290">
                  <c:v>43385</c:v>
                </c:pt>
                <c:pt idx="1291">
                  <c:v>43386</c:v>
                </c:pt>
                <c:pt idx="1292">
                  <c:v>43387</c:v>
                </c:pt>
                <c:pt idx="1293">
                  <c:v>43388</c:v>
                </c:pt>
                <c:pt idx="1294">
                  <c:v>43389</c:v>
                </c:pt>
                <c:pt idx="1295">
                  <c:v>43390</c:v>
                </c:pt>
                <c:pt idx="1296">
                  <c:v>43391</c:v>
                </c:pt>
                <c:pt idx="1297">
                  <c:v>43392</c:v>
                </c:pt>
                <c:pt idx="1298">
                  <c:v>43393</c:v>
                </c:pt>
                <c:pt idx="1299">
                  <c:v>43394</c:v>
                </c:pt>
                <c:pt idx="1300">
                  <c:v>43395</c:v>
                </c:pt>
                <c:pt idx="1301">
                  <c:v>43396</c:v>
                </c:pt>
                <c:pt idx="1302">
                  <c:v>43397</c:v>
                </c:pt>
                <c:pt idx="1303">
                  <c:v>43398</c:v>
                </c:pt>
                <c:pt idx="1304">
                  <c:v>43399</c:v>
                </c:pt>
                <c:pt idx="1305">
                  <c:v>43400</c:v>
                </c:pt>
                <c:pt idx="1306">
                  <c:v>43401</c:v>
                </c:pt>
                <c:pt idx="1307">
                  <c:v>43402</c:v>
                </c:pt>
                <c:pt idx="1308">
                  <c:v>43403</c:v>
                </c:pt>
                <c:pt idx="1309">
                  <c:v>43404</c:v>
                </c:pt>
                <c:pt idx="1310">
                  <c:v>43405</c:v>
                </c:pt>
                <c:pt idx="1311">
                  <c:v>43406</c:v>
                </c:pt>
                <c:pt idx="1312">
                  <c:v>43407</c:v>
                </c:pt>
                <c:pt idx="1313">
                  <c:v>43408</c:v>
                </c:pt>
                <c:pt idx="1314">
                  <c:v>43409</c:v>
                </c:pt>
                <c:pt idx="1315">
                  <c:v>43410</c:v>
                </c:pt>
                <c:pt idx="1316">
                  <c:v>43411</c:v>
                </c:pt>
                <c:pt idx="1317">
                  <c:v>43412</c:v>
                </c:pt>
                <c:pt idx="1318">
                  <c:v>43413</c:v>
                </c:pt>
                <c:pt idx="1319">
                  <c:v>43414</c:v>
                </c:pt>
                <c:pt idx="1320">
                  <c:v>43415</c:v>
                </c:pt>
                <c:pt idx="1321">
                  <c:v>43416</c:v>
                </c:pt>
                <c:pt idx="1322">
                  <c:v>43417</c:v>
                </c:pt>
                <c:pt idx="1323">
                  <c:v>43418</c:v>
                </c:pt>
                <c:pt idx="1324">
                  <c:v>43419</c:v>
                </c:pt>
                <c:pt idx="1325">
                  <c:v>43420</c:v>
                </c:pt>
                <c:pt idx="1326">
                  <c:v>43421</c:v>
                </c:pt>
                <c:pt idx="1327">
                  <c:v>43422</c:v>
                </c:pt>
                <c:pt idx="1328">
                  <c:v>43423</c:v>
                </c:pt>
                <c:pt idx="1329">
                  <c:v>43424</c:v>
                </c:pt>
                <c:pt idx="1330">
                  <c:v>43425</c:v>
                </c:pt>
                <c:pt idx="1331">
                  <c:v>43426</c:v>
                </c:pt>
                <c:pt idx="1332">
                  <c:v>43427</c:v>
                </c:pt>
                <c:pt idx="1333">
                  <c:v>43428</c:v>
                </c:pt>
                <c:pt idx="1334">
                  <c:v>43429</c:v>
                </c:pt>
                <c:pt idx="1335">
                  <c:v>43430</c:v>
                </c:pt>
                <c:pt idx="1336">
                  <c:v>43431</c:v>
                </c:pt>
                <c:pt idx="1337">
                  <c:v>43432</c:v>
                </c:pt>
                <c:pt idx="1338">
                  <c:v>43433</c:v>
                </c:pt>
                <c:pt idx="1339">
                  <c:v>43434</c:v>
                </c:pt>
                <c:pt idx="1340">
                  <c:v>43435</c:v>
                </c:pt>
                <c:pt idx="1341">
                  <c:v>43436</c:v>
                </c:pt>
                <c:pt idx="1342">
                  <c:v>43437</c:v>
                </c:pt>
                <c:pt idx="1343">
                  <c:v>43438</c:v>
                </c:pt>
                <c:pt idx="1344">
                  <c:v>43439</c:v>
                </c:pt>
                <c:pt idx="1345">
                  <c:v>43440</c:v>
                </c:pt>
                <c:pt idx="1346">
                  <c:v>43441</c:v>
                </c:pt>
                <c:pt idx="1347">
                  <c:v>43442</c:v>
                </c:pt>
                <c:pt idx="1348">
                  <c:v>43443</c:v>
                </c:pt>
                <c:pt idx="1349">
                  <c:v>43444</c:v>
                </c:pt>
                <c:pt idx="1350">
                  <c:v>43445</c:v>
                </c:pt>
                <c:pt idx="1351">
                  <c:v>43446</c:v>
                </c:pt>
                <c:pt idx="1352">
                  <c:v>43447</c:v>
                </c:pt>
                <c:pt idx="1353">
                  <c:v>43448</c:v>
                </c:pt>
                <c:pt idx="1354">
                  <c:v>43449</c:v>
                </c:pt>
                <c:pt idx="1355">
                  <c:v>43450</c:v>
                </c:pt>
                <c:pt idx="1356">
                  <c:v>43451</c:v>
                </c:pt>
                <c:pt idx="1357">
                  <c:v>43452</c:v>
                </c:pt>
                <c:pt idx="1358">
                  <c:v>43453</c:v>
                </c:pt>
                <c:pt idx="1359">
                  <c:v>43454</c:v>
                </c:pt>
                <c:pt idx="1360">
                  <c:v>43455</c:v>
                </c:pt>
                <c:pt idx="1361">
                  <c:v>43456</c:v>
                </c:pt>
                <c:pt idx="1362">
                  <c:v>43457</c:v>
                </c:pt>
                <c:pt idx="1363">
                  <c:v>43458</c:v>
                </c:pt>
                <c:pt idx="1364">
                  <c:v>43459</c:v>
                </c:pt>
                <c:pt idx="1365">
                  <c:v>43460</c:v>
                </c:pt>
                <c:pt idx="1366">
                  <c:v>43461</c:v>
                </c:pt>
                <c:pt idx="1367">
                  <c:v>43462</c:v>
                </c:pt>
                <c:pt idx="1368">
                  <c:v>43463</c:v>
                </c:pt>
                <c:pt idx="1369">
                  <c:v>43464</c:v>
                </c:pt>
                <c:pt idx="1370">
                  <c:v>43465</c:v>
                </c:pt>
                <c:pt idx="1371">
                  <c:v>43466</c:v>
                </c:pt>
                <c:pt idx="1372">
                  <c:v>43467</c:v>
                </c:pt>
                <c:pt idx="1373">
                  <c:v>43468</c:v>
                </c:pt>
                <c:pt idx="1374">
                  <c:v>43469</c:v>
                </c:pt>
                <c:pt idx="1375">
                  <c:v>43470</c:v>
                </c:pt>
                <c:pt idx="1376">
                  <c:v>43471</c:v>
                </c:pt>
                <c:pt idx="1377">
                  <c:v>43472</c:v>
                </c:pt>
                <c:pt idx="1378">
                  <c:v>43473</c:v>
                </c:pt>
                <c:pt idx="1379">
                  <c:v>43474</c:v>
                </c:pt>
                <c:pt idx="1380">
                  <c:v>43475</c:v>
                </c:pt>
                <c:pt idx="1381">
                  <c:v>43476</c:v>
                </c:pt>
                <c:pt idx="1382">
                  <c:v>43477</c:v>
                </c:pt>
                <c:pt idx="1383">
                  <c:v>43478</c:v>
                </c:pt>
                <c:pt idx="1384">
                  <c:v>43479</c:v>
                </c:pt>
                <c:pt idx="1385">
                  <c:v>43480</c:v>
                </c:pt>
                <c:pt idx="1386">
                  <c:v>43481</c:v>
                </c:pt>
                <c:pt idx="1387">
                  <c:v>43482</c:v>
                </c:pt>
                <c:pt idx="1388">
                  <c:v>43483</c:v>
                </c:pt>
                <c:pt idx="1389">
                  <c:v>43484</c:v>
                </c:pt>
                <c:pt idx="1390">
                  <c:v>43485</c:v>
                </c:pt>
                <c:pt idx="1391">
                  <c:v>43486</c:v>
                </c:pt>
                <c:pt idx="1392">
                  <c:v>43487</c:v>
                </c:pt>
                <c:pt idx="1393">
                  <c:v>43488</c:v>
                </c:pt>
                <c:pt idx="1394">
                  <c:v>43489</c:v>
                </c:pt>
                <c:pt idx="1395">
                  <c:v>43490</c:v>
                </c:pt>
                <c:pt idx="1396">
                  <c:v>43491</c:v>
                </c:pt>
                <c:pt idx="1397">
                  <c:v>43492</c:v>
                </c:pt>
                <c:pt idx="1398">
                  <c:v>43493</c:v>
                </c:pt>
                <c:pt idx="1399">
                  <c:v>43494</c:v>
                </c:pt>
                <c:pt idx="1400">
                  <c:v>43495</c:v>
                </c:pt>
                <c:pt idx="1401">
                  <c:v>43496</c:v>
                </c:pt>
                <c:pt idx="1402">
                  <c:v>43497</c:v>
                </c:pt>
                <c:pt idx="1403">
                  <c:v>43498</c:v>
                </c:pt>
                <c:pt idx="1404">
                  <c:v>43499</c:v>
                </c:pt>
                <c:pt idx="1405">
                  <c:v>43500</c:v>
                </c:pt>
                <c:pt idx="1406">
                  <c:v>43501</c:v>
                </c:pt>
                <c:pt idx="1407">
                  <c:v>43502</c:v>
                </c:pt>
                <c:pt idx="1408">
                  <c:v>43503</c:v>
                </c:pt>
                <c:pt idx="1409">
                  <c:v>43504</c:v>
                </c:pt>
                <c:pt idx="1410">
                  <c:v>43505</c:v>
                </c:pt>
                <c:pt idx="1411">
                  <c:v>43506</c:v>
                </c:pt>
                <c:pt idx="1412">
                  <c:v>43507</c:v>
                </c:pt>
                <c:pt idx="1413">
                  <c:v>43508</c:v>
                </c:pt>
                <c:pt idx="1414">
                  <c:v>43509</c:v>
                </c:pt>
                <c:pt idx="1415">
                  <c:v>43510</c:v>
                </c:pt>
                <c:pt idx="1416">
                  <c:v>43511</c:v>
                </c:pt>
                <c:pt idx="1417">
                  <c:v>43512</c:v>
                </c:pt>
                <c:pt idx="1418">
                  <c:v>43513</c:v>
                </c:pt>
                <c:pt idx="1419">
                  <c:v>43514</c:v>
                </c:pt>
                <c:pt idx="1420">
                  <c:v>43515</c:v>
                </c:pt>
                <c:pt idx="1421">
                  <c:v>43516</c:v>
                </c:pt>
                <c:pt idx="1422">
                  <c:v>43517</c:v>
                </c:pt>
                <c:pt idx="1423">
                  <c:v>43518</c:v>
                </c:pt>
                <c:pt idx="1424">
                  <c:v>43519</c:v>
                </c:pt>
                <c:pt idx="1425">
                  <c:v>43520</c:v>
                </c:pt>
                <c:pt idx="1426">
                  <c:v>43521</c:v>
                </c:pt>
                <c:pt idx="1427">
                  <c:v>43522</c:v>
                </c:pt>
                <c:pt idx="1428">
                  <c:v>43523</c:v>
                </c:pt>
                <c:pt idx="1429">
                  <c:v>43524</c:v>
                </c:pt>
                <c:pt idx="1430">
                  <c:v>43525</c:v>
                </c:pt>
                <c:pt idx="1431">
                  <c:v>43526</c:v>
                </c:pt>
                <c:pt idx="1432">
                  <c:v>43527</c:v>
                </c:pt>
                <c:pt idx="1433">
                  <c:v>43528</c:v>
                </c:pt>
                <c:pt idx="1434">
                  <c:v>43529</c:v>
                </c:pt>
                <c:pt idx="1435">
                  <c:v>43530</c:v>
                </c:pt>
                <c:pt idx="1436">
                  <c:v>43531</c:v>
                </c:pt>
                <c:pt idx="1437">
                  <c:v>43532</c:v>
                </c:pt>
                <c:pt idx="1438">
                  <c:v>43533</c:v>
                </c:pt>
                <c:pt idx="1439">
                  <c:v>43534</c:v>
                </c:pt>
                <c:pt idx="1440">
                  <c:v>43535</c:v>
                </c:pt>
                <c:pt idx="1441">
                  <c:v>43536</c:v>
                </c:pt>
                <c:pt idx="1442">
                  <c:v>43537</c:v>
                </c:pt>
                <c:pt idx="1443">
                  <c:v>43538</c:v>
                </c:pt>
                <c:pt idx="1444">
                  <c:v>43539</c:v>
                </c:pt>
                <c:pt idx="1445">
                  <c:v>43540</c:v>
                </c:pt>
                <c:pt idx="1446">
                  <c:v>43541</c:v>
                </c:pt>
                <c:pt idx="1447">
                  <c:v>43542</c:v>
                </c:pt>
                <c:pt idx="1448">
                  <c:v>43543</c:v>
                </c:pt>
                <c:pt idx="1449">
                  <c:v>43544</c:v>
                </c:pt>
                <c:pt idx="1450">
                  <c:v>43545</c:v>
                </c:pt>
                <c:pt idx="1451">
                  <c:v>43546</c:v>
                </c:pt>
                <c:pt idx="1452">
                  <c:v>43547</c:v>
                </c:pt>
                <c:pt idx="1453">
                  <c:v>43548</c:v>
                </c:pt>
                <c:pt idx="1454">
                  <c:v>43549</c:v>
                </c:pt>
                <c:pt idx="1455">
                  <c:v>43550</c:v>
                </c:pt>
                <c:pt idx="1456">
                  <c:v>43551</c:v>
                </c:pt>
                <c:pt idx="1457">
                  <c:v>43552</c:v>
                </c:pt>
                <c:pt idx="1458">
                  <c:v>43553</c:v>
                </c:pt>
                <c:pt idx="1459">
                  <c:v>43554</c:v>
                </c:pt>
                <c:pt idx="1460">
                  <c:v>43555</c:v>
                </c:pt>
                <c:pt idx="1461">
                  <c:v>43556</c:v>
                </c:pt>
                <c:pt idx="1462">
                  <c:v>43557</c:v>
                </c:pt>
                <c:pt idx="1463">
                  <c:v>43558</c:v>
                </c:pt>
                <c:pt idx="1464">
                  <c:v>43559</c:v>
                </c:pt>
                <c:pt idx="1465">
                  <c:v>43560</c:v>
                </c:pt>
                <c:pt idx="1466">
                  <c:v>43561</c:v>
                </c:pt>
                <c:pt idx="1467">
                  <c:v>43562</c:v>
                </c:pt>
                <c:pt idx="1468">
                  <c:v>43563</c:v>
                </c:pt>
                <c:pt idx="1469">
                  <c:v>43564</c:v>
                </c:pt>
                <c:pt idx="1470">
                  <c:v>43565</c:v>
                </c:pt>
                <c:pt idx="1471">
                  <c:v>43566</c:v>
                </c:pt>
                <c:pt idx="1472">
                  <c:v>43567</c:v>
                </c:pt>
                <c:pt idx="1473">
                  <c:v>43568</c:v>
                </c:pt>
                <c:pt idx="1474">
                  <c:v>43569</c:v>
                </c:pt>
                <c:pt idx="1475">
                  <c:v>43570</c:v>
                </c:pt>
                <c:pt idx="1476">
                  <c:v>43571</c:v>
                </c:pt>
                <c:pt idx="1477">
                  <c:v>43572</c:v>
                </c:pt>
                <c:pt idx="1478">
                  <c:v>43573</c:v>
                </c:pt>
                <c:pt idx="1479">
                  <c:v>43574</c:v>
                </c:pt>
                <c:pt idx="1480">
                  <c:v>43575</c:v>
                </c:pt>
                <c:pt idx="1481">
                  <c:v>43576</c:v>
                </c:pt>
                <c:pt idx="1482">
                  <c:v>43577</c:v>
                </c:pt>
                <c:pt idx="1483">
                  <c:v>43578</c:v>
                </c:pt>
                <c:pt idx="1484">
                  <c:v>43579</c:v>
                </c:pt>
                <c:pt idx="1485">
                  <c:v>43580</c:v>
                </c:pt>
                <c:pt idx="1486">
                  <c:v>43581</c:v>
                </c:pt>
                <c:pt idx="1487">
                  <c:v>43582</c:v>
                </c:pt>
                <c:pt idx="1488">
                  <c:v>43583</c:v>
                </c:pt>
                <c:pt idx="1489">
                  <c:v>43584</c:v>
                </c:pt>
                <c:pt idx="1490">
                  <c:v>43585</c:v>
                </c:pt>
                <c:pt idx="1491">
                  <c:v>43586</c:v>
                </c:pt>
                <c:pt idx="1492">
                  <c:v>43587</c:v>
                </c:pt>
                <c:pt idx="1493">
                  <c:v>43588</c:v>
                </c:pt>
                <c:pt idx="1494">
                  <c:v>43589</c:v>
                </c:pt>
                <c:pt idx="1495">
                  <c:v>43590</c:v>
                </c:pt>
                <c:pt idx="1496">
                  <c:v>43591</c:v>
                </c:pt>
                <c:pt idx="1497">
                  <c:v>43592</c:v>
                </c:pt>
                <c:pt idx="1498">
                  <c:v>43593</c:v>
                </c:pt>
                <c:pt idx="1499">
                  <c:v>43594</c:v>
                </c:pt>
                <c:pt idx="1500">
                  <c:v>43595</c:v>
                </c:pt>
                <c:pt idx="1501">
                  <c:v>43596</c:v>
                </c:pt>
                <c:pt idx="1502">
                  <c:v>43597</c:v>
                </c:pt>
                <c:pt idx="1503">
                  <c:v>43598</c:v>
                </c:pt>
                <c:pt idx="1504">
                  <c:v>43599</c:v>
                </c:pt>
                <c:pt idx="1505">
                  <c:v>43600</c:v>
                </c:pt>
                <c:pt idx="1506">
                  <c:v>43601</c:v>
                </c:pt>
                <c:pt idx="1507">
                  <c:v>43602</c:v>
                </c:pt>
                <c:pt idx="1508">
                  <c:v>43603</c:v>
                </c:pt>
                <c:pt idx="1509">
                  <c:v>43604</c:v>
                </c:pt>
                <c:pt idx="1510">
                  <c:v>43605</c:v>
                </c:pt>
                <c:pt idx="1511">
                  <c:v>43606</c:v>
                </c:pt>
                <c:pt idx="1512">
                  <c:v>43607</c:v>
                </c:pt>
                <c:pt idx="1513">
                  <c:v>43608</c:v>
                </c:pt>
                <c:pt idx="1514">
                  <c:v>43609</c:v>
                </c:pt>
                <c:pt idx="1515">
                  <c:v>43610</c:v>
                </c:pt>
                <c:pt idx="1516">
                  <c:v>43611</c:v>
                </c:pt>
                <c:pt idx="1517">
                  <c:v>43612</c:v>
                </c:pt>
                <c:pt idx="1518">
                  <c:v>43613</c:v>
                </c:pt>
                <c:pt idx="1519">
                  <c:v>43614</c:v>
                </c:pt>
                <c:pt idx="1520">
                  <c:v>43615</c:v>
                </c:pt>
                <c:pt idx="1521">
                  <c:v>43616</c:v>
                </c:pt>
                <c:pt idx="1522">
                  <c:v>43617</c:v>
                </c:pt>
                <c:pt idx="1523">
                  <c:v>43618</c:v>
                </c:pt>
                <c:pt idx="1524">
                  <c:v>43619</c:v>
                </c:pt>
                <c:pt idx="1525">
                  <c:v>43620</c:v>
                </c:pt>
                <c:pt idx="1526">
                  <c:v>43621</c:v>
                </c:pt>
                <c:pt idx="1527">
                  <c:v>43622</c:v>
                </c:pt>
                <c:pt idx="1528">
                  <c:v>43623</c:v>
                </c:pt>
                <c:pt idx="1529">
                  <c:v>43624</c:v>
                </c:pt>
                <c:pt idx="1530">
                  <c:v>43625</c:v>
                </c:pt>
                <c:pt idx="1531">
                  <c:v>43626</c:v>
                </c:pt>
                <c:pt idx="1532">
                  <c:v>43627</c:v>
                </c:pt>
                <c:pt idx="1533">
                  <c:v>43628</c:v>
                </c:pt>
                <c:pt idx="1534">
                  <c:v>43629</c:v>
                </c:pt>
                <c:pt idx="1535">
                  <c:v>43630</c:v>
                </c:pt>
                <c:pt idx="1536">
                  <c:v>43631</c:v>
                </c:pt>
                <c:pt idx="1537">
                  <c:v>43632</c:v>
                </c:pt>
                <c:pt idx="1538">
                  <c:v>43633</c:v>
                </c:pt>
                <c:pt idx="1539">
                  <c:v>43634</c:v>
                </c:pt>
                <c:pt idx="1540">
                  <c:v>43635</c:v>
                </c:pt>
                <c:pt idx="1541">
                  <c:v>43636</c:v>
                </c:pt>
                <c:pt idx="1542">
                  <c:v>43637</c:v>
                </c:pt>
                <c:pt idx="1543">
                  <c:v>43638</c:v>
                </c:pt>
                <c:pt idx="1544">
                  <c:v>43639</c:v>
                </c:pt>
                <c:pt idx="1545">
                  <c:v>43640</c:v>
                </c:pt>
                <c:pt idx="1546">
                  <c:v>43641</c:v>
                </c:pt>
                <c:pt idx="1547">
                  <c:v>43642</c:v>
                </c:pt>
                <c:pt idx="1548">
                  <c:v>43643</c:v>
                </c:pt>
                <c:pt idx="1549">
                  <c:v>43644</c:v>
                </c:pt>
                <c:pt idx="1550">
                  <c:v>43645</c:v>
                </c:pt>
                <c:pt idx="1551">
                  <c:v>43646</c:v>
                </c:pt>
                <c:pt idx="1552">
                  <c:v>43647</c:v>
                </c:pt>
                <c:pt idx="1553">
                  <c:v>43648</c:v>
                </c:pt>
                <c:pt idx="1554">
                  <c:v>43649</c:v>
                </c:pt>
                <c:pt idx="1555">
                  <c:v>43650</c:v>
                </c:pt>
                <c:pt idx="1556">
                  <c:v>43651</c:v>
                </c:pt>
                <c:pt idx="1557">
                  <c:v>43652</c:v>
                </c:pt>
                <c:pt idx="1558">
                  <c:v>43653</c:v>
                </c:pt>
                <c:pt idx="1559">
                  <c:v>43654</c:v>
                </c:pt>
                <c:pt idx="1560">
                  <c:v>43655</c:v>
                </c:pt>
                <c:pt idx="1561">
                  <c:v>43656</c:v>
                </c:pt>
                <c:pt idx="1562">
                  <c:v>43657</c:v>
                </c:pt>
                <c:pt idx="1563">
                  <c:v>43658</c:v>
                </c:pt>
                <c:pt idx="1564">
                  <c:v>43659</c:v>
                </c:pt>
                <c:pt idx="1565">
                  <c:v>43660</c:v>
                </c:pt>
                <c:pt idx="1566">
                  <c:v>43661</c:v>
                </c:pt>
                <c:pt idx="1567">
                  <c:v>43662</c:v>
                </c:pt>
                <c:pt idx="1568">
                  <c:v>43663</c:v>
                </c:pt>
                <c:pt idx="1569">
                  <c:v>43664</c:v>
                </c:pt>
                <c:pt idx="1570">
                  <c:v>43665</c:v>
                </c:pt>
                <c:pt idx="1571">
                  <c:v>43666</c:v>
                </c:pt>
                <c:pt idx="1572">
                  <c:v>43667</c:v>
                </c:pt>
                <c:pt idx="1573">
                  <c:v>43668</c:v>
                </c:pt>
                <c:pt idx="1574">
                  <c:v>43669</c:v>
                </c:pt>
                <c:pt idx="1575">
                  <c:v>43670</c:v>
                </c:pt>
                <c:pt idx="1576">
                  <c:v>43671</c:v>
                </c:pt>
                <c:pt idx="1577">
                  <c:v>43672</c:v>
                </c:pt>
                <c:pt idx="1578">
                  <c:v>43673</c:v>
                </c:pt>
                <c:pt idx="1579">
                  <c:v>43674</c:v>
                </c:pt>
                <c:pt idx="1580">
                  <c:v>43675</c:v>
                </c:pt>
                <c:pt idx="1581">
                  <c:v>43676</c:v>
                </c:pt>
                <c:pt idx="1582">
                  <c:v>43677</c:v>
                </c:pt>
                <c:pt idx="1583">
                  <c:v>43678</c:v>
                </c:pt>
                <c:pt idx="1584">
                  <c:v>43679</c:v>
                </c:pt>
                <c:pt idx="1585">
                  <c:v>43680</c:v>
                </c:pt>
                <c:pt idx="1586">
                  <c:v>43681</c:v>
                </c:pt>
                <c:pt idx="1587">
                  <c:v>43682</c:v>
                </c:pt>
                <c:pt idx="1588">
                  <c:v>43683</c:v>
                </c:pt>
                <c:pt idx="1589">
                  <c:v>43684</c:v>
                </c:pt>
                <c:pt idx="1590">
                  <c:v>43685</c:v>
                </c:pt>
                <c:pt idx="1591">
                  <c:v>43686</c:v>
                </c:pt>
                <c:pt idx="1592">
                  <c:v>43687</c:v>
                </c:pt>
                <c:pt idx="1593">
                  <c:v>43688</c:v>
                </c:pt>
                <c:pt idx="1594">
                  <c:v>43689</c:v>
                </c:pt>
                <c:pt idx="1595">
                  <c:v>43690</c:v>
                </c:pt>
                <c:pt idx="1596">
                  <c:v>43691</c:v>
                </c:pt>
                <c:pt idx="1597">
                  <c:v>43692</c:v>
                </c:pt>
                <c:pt idx="1598">
                  <c:v>43693</c:v>
                </c:pt>
                <c:pt idx="1599">
                  <c:v>43694</c:v>
                </c:pt>
                <c:pt idx="1600">
                  <c:v>43695</c:v>
                </c:pt>
                <c:pt idx="1601">
                  <c:v>43696</c:v>
                </c:pt>
                <c:pt idx="1602">
                  <c:v>43697</c:v>
                </c:pt>
                <c:pt idx="1603">
                  <c:v>43698</c:v>
                </c:pt>
                <c:pt idx="1604">
                  <c:v>43699</c:v>
                </c:pt>
                <c:pt idx="1605">
                  <c:v>43700</c:v>
                </c:pt>
                <c:pt idx="1606">
                  <c:v>43701</c:v>
                </c:pt>
                <c:pt idx="1607">
                  <c:v>43702</c:v>
                </c:pt>
                <c:pt idx="1608">
                  <c:v>43703</c:v>
                </c:pt>
                <c:pt idx="1609">
                  <c:v>43704</c:v>
                </c:pt>
                <c:pt idx="1610">
                  <c:v>43705</c:v>
                </c:pt>
                <c:pt idx="1611">
                  <c:v>43706</c:v>
                </c:pt>
                <c:pt idx="1612">
                  <c:v>43707</c:v>
                </c:pt>
                <c:pt idx="1613">
                  <c:v>43708</c:v>
                </c:pt>
                <c:pt idx="1614">
                  <c:v>43709</c:v>
                </c:pt>
                <c:pt idx="1615">
                  <c:v>43710</c:v>
                </c:pt>
                <c:pt idx="1616">
                  <c:v>43711</c:v>
                </c:pt>
                <c:pt idx="1617">
                  <c:v>43712</c:v>
                </c:pt>
                <c:pt idx="1618">
                  <c:v>43713</c:v>
                </c:pt>
                <c:pt idx="1619">
                  <c:v>43714</c:v>
                </c:pt>
                <c:pt idx="1620">
                  <c:v>43715</c:v>
                </c:pt>
                <c:pt idx="1621">
                  <c:v>43716</c:v>
                </c:pt>
                <c:pt idx="1622">
                  <c:v>43717</c:v>
                </c:pt>
                <c:pt idx="1623">
                  <c:v>43718</c:v>
                </c:pt>
                <c:pt idx="1624">
                  <c:v>43719</c:v>
                </c:pt>
                <c:pt idx="1625">
                  <c:v>43720</c:v>
                </c:pt>
                <c:pt idx="1626">
                  <c:v>43721</c:v>
                </c:pt>
                <c:pt idx="1627">
                  <c:v>43722</c:v>
                </c:pt>
                <c:pt idx="1628">
                  <c:v>43723</c:v>
                </c:pt>
                <c:pt idx="1629">
                  <c:v>43724</c:v>
                </c:pt>
                <c:pt idx="1630">
                  <c:v>43725</c:v>
                </c:pt>
                <c:pt idx="1631">
                  <c:v>43726</c:v>
                </c:pt>
                <c:pt idx="1632">
                  <c:v>43727</c:v>
                </c:pt>
                <c:pt idx="1633">
                  <c:v>43728</c:v>
                </c:pt>
                <c:pt idx="1634">
                  <c:v>43729</c:v>
                </c:pt>
                <c:pt idx="1635">
                  <c:v>43730</c:v>
                </c:pt>
                <c:pt idx="1636">
                  <c:v>43731</c:v>
                </c:pt>
                <c:pt idx="1637">
                  <c:v>43732</c:v>
                </c:pt>
                <c:pt idx="1638">
                  <c:v>43733</c:v>
                </c:pt>
                <c:pt idx="1639">
                  <c:v>43734</c:v>
                </c:pt>
                <c:pt idx="1640">
                  <c:v>43735</c:v>
                </c:pt>
                <c:pt idx="1641">
                  <c:v>43736</c:v>
                </c:pt>
                <c:pt idx="1642">
                  <c:v>43737</c:v>
                </c:pt>
                <c:pt idx="1643">
                  <c:v>43738</c:v>
                </c:pt>
                <c:pt idx="1644">
                  <c:v>43739</c:v>
                </c:pt>
                <c:pt idx="1645">
                  <c:v>43740</c:v>
                </c:pt>
                <c:pt idx="1646">
                  <c:v>43741</c:v>
                </c:pt>
                <c:pt idx="1647">
                  <c:v>43742</c:v>
                </c:pt>
                <c:pt idx="1648">
                  <c:v>43743</c:v>
                </c:pt>
                <c:pt idx="1649">
                  <c:v>43744</c:v>
                </c:pt>
                <c:pt idx="1650">
                  <c:v>43745</c:v>
                </c:pt>
                <c:pt idx="1651">
                  <c:v>43746</c:v>
                </c:pt>
                <c:pt idx="1652">
                  <c:v>43747</c:v>
                </c:pt>
                <c:pt idx="1653">
                  <c:v>43748</c:v>
                </c:pt>
                <c:pt idx="1654">
                  <c:v>43749</c:v>
                </c:pt>
                <c:pt idx="1655">
                  <c:v>43750</c:v>
                </c:pt>
                <c:pt idx="1656">
                  <c:v>43751</c:v>
                </c:pt>
                <c:pt idx="1657">
                  <c:v>43752</c:v>
                </c:pt>
                <c:pt idx="1658">
                  <c:v>43753</c:v>
                </c:pt>
                <c:pt idx="1659">
                  <c:v>43754</c:v>
                </c:pt>
                <c:pt idx="1660">
                  <c:v>43755</c:v>
                </c:pt>
                <c:pt idx="1661">
                  <c:v>43756</c:v>
                </c:pt>
                <c:pt idx="1662">
                  <c:v>43757</c:v>
                </c:pt>
                <c:pt idx="1663">
                  <c:v>43758</c:v>
                </c:pt>
                <c:pt idx="1664">
                  <c:v>43759</c:v>
                </c:pt>
                <c:pt idx="1665">
                  <c:v>43760</c:v>
                </c:pt>
                <c:pt idx="1666">
                  <c:v>43761</c:v>
                </c:pt>
                <c:pt idx="1667">
                  <c:v>43762</c:v>
                </c:pt>
                <c:pt idx="1668">
                  <c:v>43763</c:v>
                </c:pt>
                <c:pt idx="1669">
                  <c:v>43764</c:v>
                </c:pt>
                <c:pt idx="1670">
                  <c:v>43765</c:v>
                </c:pt>
                <c:pt idx="1671">
                  <c:v>43766</c:v>
                </c:pt>
                <c:pt idx="1672">
                  <c:v>43767</c:v>
                </c:pt>
                <c:pt idx="1673">
                  <c:v>43768</c:v>
                </c:pt>
                <c:pt idx="1674">
                  <c:v>43769</c:v>
                </c:pt>
                <c:pt idx="1675">
                  <c:v>43770</c:v>
                </c:pt>
                <c:pt idx="1676">
                  <c:v>43771</c:v>
                </c:pt>
                <c:pt idx="1677">
                  <c:v>43772</c:v>
                </c:pt>
                <c:pt idx="1678">
                  <c:v>43773</c:v>
                </c:pt>
                <c:pt idx="1679">
                  <c:v>43774</c:v>
                </c:pt>
                <c:pt idx="1680">
                  <c:v>43775</c:v>
                </c:pt>
                <c:pt idx="1681">
                  <c:v>43776</c:v>
                </c:pt>
                <c:pt idx="1682">
                  <c:v>43777</c:v>
                </c:pt>
                <c:pt idx="1683">
                  <c:v>43778</c:v>
                </c:pt>
                <c:pt idx="1684">
                  <c:v>43779</c:v>
                </c:pt>
                <c:pt idx="1685">
                  <c:v>43780</c:v>
                </c:pt>
                <c:pt idx="1686">
                  <c:v>43781</c:v>
                </c:pt>
                <c:pt idx="1687">
                  <c:v>43782</c:v>
                </c:pt>
                <c:pt idx="1688">
                  <c:v>43783</c:v>
                </c:pt>
                <c:pt idx="1689">
                  <c:v>43784</c:v>
                </c:pt>
                <c:pt idx="1690">
                  <c:v>43785</c:v>
                </c:pt>
                <c:pt idx="1691">
                  <c:v>43786</c:v>
                </c:pt>
                <c:pt idx="1692">
                  <c:v>43787</c:v>
                </c:pt>
                <c:pt idx="1693">
                  <c:v>43788</c:v>
                </c:pt>
                <c:pt idx="1694">
                  <c:v>43789</c:v>
                </c:pt>
                <c:pt idx="1695">
                  <c:v>43790</c:v>
                </c:pt>
                <c:pt idx="1696">
                  <c:v>43791</c:v>
                </c:pt>
                <c:pt idx="1697">
                  <c:v>43792</c:v>
                </c:pt>
                <c:pt idx="1698">
                  <c:v>43793</c:v>
                </c:pt>
                <c:pt idx="1699">
                  <c:v>43794</c:v>
                </c:pt>
                <c:pt idx="1700">
                  <c:v>43795</c:v>
                </c:pt>
                <c:pt idx="1701">
                  <c:v>43796</c:v>
                </c:pt>
                <c:pt idx="1702">
                  <c:v>43797</c:v>
                </c:pt>
                <c:pt idx="1703">
                  <c:v>43798</c:v>
                </c:pt>
                <c:pt idx="1704">
                  <c:v>43799</c:v>
                </c:pt>
                <c:pt idx="1705">
                  <c:v>43800</c:v>
                </c:pt>
                <c:pt idx="1706">
                  <c:v>43801</c:v>
                </c:pt>
                <c:pt idx="1707">
                  <c:v>43802</c:v>
                </c:pt>
                <c:pt idx="1708">
                  <c:v>43803</c:v>
                </c:pt>
                <c:pt idx="1709">
                  <c:v>43804</c:v>
                </c:pt>
                <c:pt idx="1710">
                  <c:v>43805</c:v>
                </c:pt>
                <c:pt idx="1711">
                  <c:v>43806</c:v>
                </c:pt>
                <c:pt idx="1712">
                  <c:v>43807</c:v>
                </c:pt>
                <c:pt idx="1713">
                  <c:v>43808</c:v>
                </c:pt>
                <c:pt idx="1714">
                  <c:v>43809</c:v>
                </c:pt>
                <c:pt idx="1715">
                  <c:v>43810</c:v>
                </c:pt>
                <c:pt idx="1716">
                  <c:v>43811</c:v>
                </c:pt>
                <c:pt idx="1717">
                  <c:v>43812</c:v>
                </c:pt>
                <c:pt idx="1718">
                  <c:v>43813</c:v>
                </c:pt>
                <c:pt idx="1719">
                  <c:v>43814</c:v>
                </c:pt>
                <c:pt idx="1720">
                  <c:v>43815</c:v>
                </c:pt>
                <c:pt idx="1721">
                  <c:v>43816</c:v>
                </c:pt>
                <c:pt idx="1722">
                  <c:v>43817</c:v>
                </c:pt>
                <c:pt idx="1723">
                  <c:v>43818</c:v>
                </c:pt>
                <c:pt idx="1724">
                  <c:v>43819</c:v>
                </c:pt>
                <c:pt idx="1725">
                  <c:v>43820</c:v>
                </c:pt>
                <c:pt idx="1726">
                  <c:v>43821</c:v>
                </c:pt>
                <c:pt idx="1727">
                  <c:v>43822</c:v>
                </c:pt>
                <c:pt idx="1728">
                  <c:v>43823</c:v>
                </c:pt>
                <c:pt idx="1729">
                  <c:v>43824</c:v>
                </c:pt>
                <c:pt idx="1730">
                  <c:v>43825</c:v>
                </c:pt>
                <c:pt idx="1731">
                  <c:v>43826</c:v>
                </c:pt>
                <c:pt idx="1732">
                  <c:v>43827</c:v>
                </c:pt>
                <c:pt idx="1733">
                  <c:v>43828</c:v>
                </c:pt>
                <c:pt idx="1734">
                  <c:v>43829</c:v>
                </c:pt>
                <c:pt idx="1735">
                  <c:v>43830</c:v>
                </c:pt>
                <c:pt idx="1736">
                  <c:v>43831</c:v>
                </c:pt>
                <c:pt idx="1737">
                  <c:v>43832</c:v>
                </c:pt>
                <c:pt idx="1738">
                  <c:v>43833</c:v>
                </c:pt>
                <c:pt idx="1739">
                  <c:v>43834</c:v>
                </c:pt>
                <c:pt idx="1740">
                  <c:v>43835</c:v>
                </c:pt>
                <c:pt idx="1741">
                  <c:v>43836</c:v>
                </c:pt>
                <c:pt idx="1742">
                  <c:v>43837</c:v>
                </c:pt>
                <c:pt idx="1743">
                  <c:v>43838</c:v>
                </c:pt>
                <c:pt idx="1744">
                  <c:v>43839</c:v>
                </c:pt>
                <c:pt idx="1745">
                  <c:v>43840</c:v>
                </c:pt>
                <c:pt idx="1746">
                  <c:v>43841</c:v>
                </c:pt>
                <c:pt idx="1747">
                  <c:v>43842</c:v>
                </c:pt>
                <c:pt idx="1748">
                  <c:v>43843</c:v>
                </c:pt>
                <c:pt idx="1749">
                  <c:v>43844</c:v>
                </c:pt>
                <c:pt idx="1750">
                  <c:v>43845</c:v>
                </c:pt>
                <c:pt idx="1751">
                  <c:v>43846</c:v>
                </c:pt>
                <c:pt idx="1752">
                  <c:v>43847</c:v>
                </c:pt>
                <c:pt idx="1753">
                  <c:v>43848</c:v>
                </c:pt>
                <c:pt idx="1754">
                  <c:v>43849</c:v>
                </c:pt>
                <c:pt idx="1755">
                  <c:v>43850</c:v>
                </c:pt>
                <c:pt idx="1756">
                  <c:v>43851</c:v>
                </c:pt>
                <c:pt idx="1757">
                  <c:v>43852</c:v>
                </c:pt>
                <c:pt idx="1758">
                  <c:v>43853</c:v>
                </c:pt>
                <c:pt idx="1759">
                  <c:v>43854</c:v>
                </c:pt>
                <c:pt idx="1760">
                  <c:v>43855</c:v>
                </c:pt>
                <c:pt idx="1761">
                  <c:v>43856</c:v>
                </c:pt>
                <c:pt idx="1762">
                  <c:v>43857</c:v>
                </c:pt>
                <c:pt idx="1763">
                  <c:v>43858</c:v>
                </c:pt>
                <c:pt idx="1764">
                  <c:v>43859</c:v>
                </c:pt>
                <c:pt idx="1765">
                  <c:v>43860</c:v>
                </c:pt>
                <c:pt idx="1766">
                  <c:v>43861</c:v>
                </c:pt>
                <c:pt idx="1767">
                  <c:v>43862</c:v>
                </c:pt>
                <c:pt idx="1768">
                  <c:v>43863</c:v>
                </c:pt>
                <c:pt idx="1769">
                  <c:v>43864</c:v>
                </c:pt>
                <c:pt idx="1770">
                  <c:v>43865</c:v>
                </c:pt>
                <c:pt idx="1771">
                  <c:v>43866</c:v>
                </c:pt>
                <c:pt idx="1772">
                  <c:v>43867</c:v>
                </c:pt>
                <c:pt idx="1773">
                  <c:v>43868</c:v>
                </c:pt>
                <c:pt idx="1774">
                  <c:v>43869</c:v>
                </c:pt>
                <c:pt idx="1775">
                  <c:v>43870</c:v>
                </c:pt>
                <c:pt idx="1776">
                  <c:v>43871</c:v>
                </c:pt>
                <c:pt idx="1777">
                  <c:v>43872</c:v>
                </c:pt>
                <c:pt idx="1778">
                  <c:v>43873</c:v>
                </c:pt>
                <c:pt idx="1779">
                  <c:v>43874</c:v>
                </c:pt>
                <c:pt idx="1780">
                  <c:v>43875</c:v>
                </c:pt>
                <c:pt idx="1781">
                  <c:v>43876</c:v>
                </c:pt>
                <c:pt idx="1782">
                  <c:v>43877</c:v>
                </c:pt>
                <c:pt idx="1783">
                  <c:v>43878</c:v>
                </c:pt>
                <c:pt idx="1784">
                  <c:v>43879</c:v>
                </c:pt>
                <c:pt idx="1785">
                  <c:v>43880</c:v>
                </c:pt>
                <c:pt idx="1786">
                  <c:v>43881</c:v>
                </c:pt>
                <c:pt idx="1787">
                  <c:v>43882</c:v>
                </c:pt>
                <c:pt idx="1788">
                  <c:v>43883</c:v>
                </c:pt>
                <c:pt idx="1789">
                  <c:v>43884</c:v>
                </c:pt>
                <c:pt idx="1790">
                  <c:v>43885</c:v>
                </c:pt>
                <c:pt idx="1791">
                  <c:v>43886</c:v>
                </c:pt>
                <c:pt idx="1792">
                  <c:v>43887</c:v>
                </c:pt>
                <c:pt idx="1793">
                  <c:v>43888</c:v>
                </c:pt>
                <c:pt idx="1794">
                  <c:v>43889</c:v>
                </c:pt>
                <c:pt idx="1795">
                  <c:v>43890</c:v>
                </c:pt>
                <c:pt idx="1796">
                  <c:v>43891</c:v>
                </c:pt>
                <c:pt idx="1797">
                  <c:v>43892</c:v>
                </c:pt>
                <c:pt idx="1798">
                  <c:v>43893</c:v>
                </c:pt>
                <c:pt idx="1799">
                  <c:v>43894</c:v>
                </c:pt>
                <c:pt idx="1800">
                  <c:v>43895</c:v>
                </c:pt>
                <c:pt idx="1801">
                  <c:v>43896</c:v>
                </c:pt>
                <c:pt idx="1802">
                  <c:v>43897</c:v>
                </c:pt>
                <c:pt idx="1803">
                  <c:v>43898</c:v>
                </c:pt>
                <c:pt idx="1804">
                  <c:v>43899</c:v>
                </c:pt>
                <c:pt idx="1805">
                  <c:v>43900</c:v>
                </c:pt>
                <c:pt idx="1806">
                  <c:v>43901</c:v>
                </c:pt>
                <c:pt idx="1807">
                  <c:v>43902</c:v>
                </c:pt>
                <c:pt idx="1808">
                  <c:v>43903</c:v>
                </c:pt>
                <c:pt idx="1809">
                  <c:v>43904</c:v>
                </c:pt>
                <c:pt idx="1810">
                  <c:v>43905</c:v>
                </c:pt>
                <c:pt idx="1811">
                  <c:v>43906</c:v>
                </c:pt>
                <c:pt idx="1812">
                  <c:v>43907</c:v>
                </c:pt>
                <c:pt idx="1813">
                  <c:v>43908</c:v>
                </c:pt>
                <c:pt idx="1814">
                  <c:v>43909</c:v>
                </c:pt>
                <c:pt idx="1815">
                  <c:v>43910</c:v>
                </c:pt>
                <c:pt idx="1816">
                  <c:v>43911</c:v>
                </c:pt>
                <c:pt idx="1817">
                  <c:v>43912</c:v>
                </c:pt>
                <c:pt idx="1818">
                  <c:v>43913</c:v>
                </c:pt>
                <c:pt idx="1819">
                  <c:v>43914</c:v>
                </c:pt>
                <c:pt idx="1820">
                  <c:v>43915</c:v>
                </c:pt>
                <c:pt idx="1821">
                  <c:v>43916</c:v>
                </c:pt>
                <c:pt idx="1822">
                  <c:v>43917</c:v>
                </c:pt>
                <c:pt idx="1823">
                  <c:v>43918</c:v>
                </c:pt>
                <c:pt idx="1824">
                  <c:v>43919</c:v>
                </c:pt>
                <c:pt idx="1825">
                  <c:v>43920</c:v>
                </c:pt>
                <c:pt idx="1826">
                  <c:v>43921</c:v>
                </c:pt>
                <c:pt idx="1827">
                  <c:v>43922</c:v>
                </c:pt>
                <c:pt idx="1828">
                  <c:v>43923</c:v>
                </c:pt>
                <c:pt idx="1829">
                  <c:v>43924</c:v>
                </c:pt>
                <c:pt idx="1830">
                  <c:v>43925</c:v>
                </c:pt>
                <c:pt idx="1831">
                  <c:v>43926</c:v>
                </c:pt>
                <c:pt idx="1832">
                  <c:v>43927</c:v>
                </c:pt>
                <c:pt idx="1833">
                  <c:v>43928</c:v>
                </c:pt>
                <c:pt idx="1834">
                  <c:v>43929</c:v>
                </c:pt>
                <c:pt idx="1835">
                  <c:v>43930</c:v>
                </c:pt>
                <c:pt idx="1836">
                  <c:v>43931</c:v>
                </c:pt>
                <c:pt idx="1837">
                  <c:v>43932</c:v>
                </c:pt>
                <c:pt idx="1838">
                  <c:v>43933</c:v>
                </c:pt>
                <c:pt idx="1839">
                  <c:v>43934</c:v>
                </c:pt>
                <c:pt idx="1840">
                  <c:v>43935</c:v>
                </c:pt>
                <c:pt idx="1841">
                  <c:v>43936</c:v>
                </c:pt>
                <c:pt idx="1842">
                  <c:v>43937</c:v>
                </c:pt>
                <c:pt idx="1843">
                  <c:v>43938</c:v>
                </c:pt>
                <c:pt idx="1844">
                  <c:v>43939</c:v>
                </c:pt>
                <c:pt idx="1845">
                  <c:v>43940</c:v>
                </c:pt>
                <c:pt idx="1846">
                  <c:v>43941</c:v>
                </c:pt>
                <c:pt idx="1847">
                  <c:v>43942</c:v>
                </c:pt>
                <c:pt idx="1848">
                  <c:v>43943</c:v>
                </c:pt>
                <c:pt idx="1849">
                  <c:v>43944</c:v>
                </c:pt>
                <c:pt idx="1850">
                  <c:v>43945</c:v>
                </c:pt>
                <c:pt idx="1851">
                  <c:v>43946</c:v>
                </c:pt>
                <c:pt idx="1852">
                  <c:v>43947</c:v>
                </c:pt>
                <c:pt idx="1853">
                  <c:v>43948</c:v>
                </c:pt>
                <c:pt idx="1854">
                  <c:v>43949</c:v>
                </c:pt>
                <c:pt idx="1855">
                  <c:v>43950</c:v>
                </c:pt>
                <c:pt idx="1856">
                  <c:v>43951</c:v>
                </c:pt>
                <c:pt idx="1857">
                  <c:v>43952</c:v>
                </c:pt>
                <c:pt idx="1858">
                  <c:v>43953</c:v>
                </c:pt>
                <c:pt idx="1859">
                  <c:v>43954</c:v>
                </c:pt>
                <c:pt idx="1860">
                  <c:v>43955</c:v>
                </c:pt>
                <c:pt idx="1861">
                  <c:v>43956</c:v>
                </c:pt>
                <c:pt idx="1862">
                  <c:v>43957</c:v>
                </c:pt>
                <c:pt idx="1863">
                  <c:v>43958</c:v>
                </c:pt>
                <c:pt idx="1864">
                  <c:v>43959</c:v>
                </c:pt>
                <c:pt idx="1865">
                  <c:v>43960</c:v>
                </c:pt>
                <c:pt idx="1866">
                  <c:v>43961</c:v>
                </c:pt>
                <c:pt idx="1867">
                  <c:v>43962</c:v>
                </c:pt>
                <c:pt idx="1868">
                  <c:v>43963</c:v>
                </c:pt>
                <c:pt idx="1869">
                  <c:v>43964</c:v>
                </c:pt>
                <c:pt idx="1870">
                  <c:v>43965</c:v>
                </c:pt>
                <c:pt idx="1871">
                  <c:v>43966</c:v>
                </c:pt>
                <c:pt idx="1872">
                  <c:v>43967</c:v>
                </c:pt>
                <c:pt idx="1873">
                  <c:v>43968</c:v>
                </c:pt>
                <c:pt idx="1874">
                  <c:v>43969</c:v>
                </c:pt>
                <c:pt idx="1875">
                  <c:v>43970</c:v>
                </c:pt>
                <c:pt idx="1876">
                  <c:v>43971</c:v>
                </c:pt>
                <c:pt idx="1877">
                  <c:v>43972</c:v>
                </c:pt>
                <c:pt idx="1878">
                  <c:v>43973</c:v>
                </c:pt>
                <c:pt idx="1879">
                  <c:v>43974</c:v>
                </c:pt>
                <c:pt idx="1880">
                  <c:v>43975</c:v>
                </c:pt>
                <c:pt idx="1881">
                  <c:v>43976</c:v>
                </c:pt>
                <c:pt idx="1882">
                  <c:v>43977</c:v>
                </c:pt>
                <c:pt idx="1883">
                  <c:v>43978</c:v>
                </c:pt>
                <c:pt idx="1884">
                  <c:v>43979</c:v>
                </c:pt>
                <c:pt idx="1885">
                  <c:v>43980</c:v>
                </c:pt>
                <c:pt idx="1886">
                  <c:v>43981</c:v>
                </c:pt>
                <c:pt idx="1887">
                  <c:v>43982</c:v>
                </c:pt>
                <c:pt idx="1888">
                  <c:v>43983</c:v>
                </c:pt>
                <c:pt idx="1889">
                  <c:v>43984</c:v>
                </c:pt>
                <c:pt idx="1890">
                  <c:v>43985</c:v>
                </c:pt>
                <c:pt idx="1891">
                  <c:v>43986</c:v>
                </c:pt>
                <c:pt idx="1892">
                  <c:v>43987</c:v>
                </c:pt>
                <c:pt idx="1893">
                  <c:v>43988</c:v>
                </c:pt>
                <c:pt idx="1894">
                  <c:v>43989</c:v>
                </c:pt>
                <c:pt idx="1895">
                  <c:v>43990</c:v>
                </c:pt>
                <c:pt idx="1896">
                  <c:v>43991</c:v>
                </c:pt>
                <c:pt idx="1897">
                  <c:v>43992</c:v>
                </c:pt>
                <c:pt idx="1898">
                  <c:v>43993</c:v>
                </c:pt>
                <c:pt idx="1899">
                  <c:v>43994</c:v>
                </c:pt>
                <c:pt idx="1900">
                  <c:v>43995</c:v>
                </c:pt>
                <c:pt idx="1901">
                  <c:v>43996</c:v>
                </c:pt>
                <c:pt idx="1902">
                  <c:v>43997</c:v>
                </c:pt>
                <c:pt idx="1903">
                  <c:v>43998</c:v>
                </c:pt>
                <c:pt idx="1904">
                  <c:v>43999</c:v>
                </c:pt>
                <c:pt idx="1905">
                  <c:v>44000</c:v>
                </c:pt>
                <c:pt idx="1906">
                  <c:v>44001</c:v>
                </c:pt>
                <c:pt idx="1907">
                  <c:v>44002</c:v>
                </c:pt>
                <c:pt idx="1908">
                  <c:v>44003</c:v>
                </c:pt>
                <c:pt idx="1909">
                  <c:v>44004</c:v>
                </c:pt>
                <c:pt idx="1910">
                  <c:v>44005</c:v>
                </c:pt>
                <c:pt idx="1911">
                  <c:v>44006</c:v>
                </c:pt>
                <c:pt idx="1912">
                  <c:v>44007</c:v>
                </c:pt>
                <c:pt idx="1913">
                  <c:v>44008</c:v>
                </c:pt>
                <c:pt idx="1914">
                  <c:v>44009</c:v>
                </c:pt>
                <c:pt idx="1915">
                  <c:v>44010</c:v>
                </c:pt>
                <c:pt idx="1916">
                  <c:v>44011</c:v>
                </c:pt>
                <c:pt idx="1917">
                  <c:v>44012</c:v>
                </c:pt>
                <c:pt idx="1918">
                  <c:v>44013</c:v>
                </c:pt>
                <c:pt idx="1919">
                  <c:v>44014</c:v>
                </c:pt>
                <c:pt idx="1920">
                  <c:v>44015</c:v>
                </c:pt>
                <c:pt idx="1921">
                  <c:v>44016</c:v>
                </c:pt>
                <c:pt idx="1922">
                  <c:v>44017</c:v>
                </c:pt>
                <c:pt idx="1923">
                  <c:v>44018</c:v>
                </c:pt>
                <c:pt idx="1924">
                  <c:v>44019</c:v>
                </c:pt>
                <c:pt idx="1925">
                  <c:v>44020</c:v>
                </c:pt>
                <c:pt idx="1926">
                  <c:v>44021</c:v>
                </c:pt>
                <c:pt idx="1927">
                  <c:v>44022</c:v>
                </c:pt>
                <c:pt idx="1928">
                  <c:v>44023</c:v>
                </c:pt>
                <c:pt idx="1929">
                  <c:v>44024</c:v>
                </c:pt>
                <c:pt idx="1930">
                  <c:v>44025</c:v>
                </c:pt>
                <c:pt idx="1931">
                  <c:v>44026</c:v>
                </c:pt>
                <c:pt idx="1932">
                  <c:v>44027</c:v>
                </c:pt>
                <c:pt idx="1933">
                  <c:v>44028</c:v>
                </c:pt>
                <c:pt idx="1934">
                  <c:v>44029</c:v>
                </c:pt>
                <c:pt idx="1935">
                  <c:v>44030</c:v>
                </c:pt>
                <c:pt idx="1936">
                  <c:v>44031</c:v>
                </c:pt>
                <c:pt idx="1937">
                  <c:v>44032</c:v>
                </c:pt>
                <c:pt idx="1938">
                  <c:v>44033</c:v>
                </c:pt>
                <c:pt idx="1939">
                  <c:v>44034</c:v>
                </c:pt>
                <c:pt idx="1940">
                  <c:v>44035</c:v>
                </c:pt>
                <c:pt idx="1941">
                  <c:v>44036</c:v>
                </c:pt>
                <c:pt idx="1942">
                  <c:v>44037</c:v>
                </c:pt>
                <c:pt idx="1943">
                  <c:v>44038</c:v>
                </c:pt>
                <c:pt idx="1944">
                  <c:v>44039</c:v>
                </c:pt>
                <c:pt idx="1945">
                  <c:v>44040</c:v>
                </c:pt>
                <c:pt idx="1946">
                  <c:v>44041</c:v>
                </c:pt>
                <c:pt idx="1947">
                  <c:v>44042</c:v>
                </c:pt>
                <c:pt idx="1948">
                  <c:v>44043</c:v>
                </c:pt>
                <c:pt idx="1949">
                  <c:v>44044</c:v>
                </c:pt>
                <c:pt idx="1950">
                  <c:v>44045</c:v>
                </c:pt>
                <c:pt idx="1951">
                  <c:v>44046</c:v>
                </c:pt>
                <c:pt idx="1952">
                  <c:v>44047</c:v>
                </c:pt>
                <c:pt idx="1953">
                  <c:v>44048</c:v>
                </c:pt>
                <c:pt idx="1954">
                  <c:v>44049</c:v>
                </c:pt>
                <c:pt idx="1955">
                  <c:v>44050</c:v>
                </c:pt>
                <c:pt idx="1956">
                  <c:v>44051</c:v>
                </c:pt>
                <c:pt idx="1957">
                  <c:v>44052</c:v>
                </c:pt>
                <c:pt idx="1958">
                  <c:v>44053</c:v>
                </c:pt>
                <c:pt idx="1959">
                  <c:v>44054</c:v>
                </c:pt>
                <c:pt idx="1960">
                  <c:v>44055</c:v>
                </c:pt>
                <c:pt idx="1961">
                  <c:v>44056</c:v>
                </c:pt>
                <c:pt idx="1962">
                  <c:v>44057</c:v>
                </c:pt>
                <c:pt idx="1963">
                  <c:v>44058</c:v>
                </c:pt>
                <c:pt idx="1964">
                  <c:v>44059</c:v>
                </c:pt>
                <c:pt idx="1965">
                  <c:v>44060</c:v>
                </c:pt>
                <c:pt idx="1966">
                  <c:v>44061</c:v>
                </c:pt>
                <c:pt idx="1967">
                  <c:v>44062</c:v>
                </c:pt>
                <c:pt idx="1968">
                  <c:v>44063</c:v>
                </c:pt>
                <c:pt idx="1969">
                  <c:v>44064</c:v>
                </c:pt>
                <c:pt idx="1970">
                  <c:v>44065</c:v>
                </c:pt>
                <c:pt idx="1971">
                  <c:v>44066</c:v>
                </c:pt>
                <c:pt idx="1972">
                  <c:v>44067</c:v>
                </c:pt>
                <c:pt idx="1973">
                  <c:v>44068</c:v>
                </c:pt>
                <c:pt idx="1974">
                  <c:v>44069</c:v>
                </c:pt>
                <c:pt idx="1975">
                  <c:v>44070</c:v>
                </c:pt>
                <c:pt idx="1976">
                  <c:v>44071</c:v>
                </c:pt>
                <c:pt idx="1977">
                  <c:v>44072</c:v>
                </c:pt>
                <c:pt idx="1978">
                  <c:v>44073</c:v>
                </c:pt>
                <c:pt idx="1979">
                  <c:v>44074</c:v>
                </c:pt>
                <c:pt idx="1980">
                  <c:v>44075</c:v>
                </c:pt>
                <c:pt idx="1981">
                  <c:v>44076</c:v>
                </c:pt>
                <c:pt idx="1982">
                  <c:v>44077</c:v>
                </c:pt>
                <c:pt idx="1983">
                  <c:v>44078</c:v>
                </c:pt>
                <c:pt idx="1984">
                  <c:v>44079</c:v>
                </c:pt>
                <c:pt idx="1985">
                  <c:v>44080</c:v>
                </c:pt>
                <c:pt idx="1986">
                  <c:v>44081</c:v>
                </c:pt>
                <c:pt idx="1987">
                  <c:v>44082</c:v>
                </c:pt>
                <c:pt idx="1988">
                  <c:v>44083</c:v>
                </c:pt>
                <c:pt idx="1989">
                  <c:v>44084</c:v>
                </c:pt>
                <c:pt idx="1990">
                  <c:v>44085</c:v>
                </c:pt>
                <c:pt idx="1991">
                  <c:v>44086</c:v>
                </c:pt>
                <c:pt idx="1992">
                  <c:v>44087</c:v>
                </c:pt>
                <c:pt idx="1993">
                  <c:v>44088</c:v>
                </c:pt>
                <c:pt idx="1994">
                  <c:v>44089</c:v>
                </c:pt>
                <c:pt idx="1995">
                  <c:v>44090</c:v>
                </c:pt>
                <c:pt idx="1996">
                  <c:v>44091</c:v>
                </c:pt>
                <c:pt idx="1997">
                  <c:v>44092</c:v>
                </c:pt>
                <c:pt idx="1998">
                  <c:v>44093</c:v>
                </c:pt>
                <c:pt idx="1999">
                  <c:v>44094</c:v>
                </c:pt>
                <c:pt idx="2000">
                  <c:v>44095</c:v>
                </c:pt>
                <c:pt idx="2001">
                  <c:v>44096</c:v>
                </c:pt>
                <c:pt idx="2002">
                  <c:v>44097</c:v>
                </c:pt>
                <c:pt idx="2003">
                  <c:v>44098</c:v>
                </c:pt>
                <c:pt idx="2004">
                  <c:v>44099</c:v>
                </c:pt>
                <c:pt idx="2005">
                  <c:v>44100</c:v>
                </c:pt>
                <c:pt idx="2006">
                  <c:v>44101</c:v>
                </c:pt>
                <c:pt idx="2007">
                  <c:v>44102</c:v>
                </c:pt>
                <c:pt idx="2008">
                  <c:v>44103</c:v>
                </c:pt>
                <c:pt idx="2009">
                  <c:v>44104</c:v>
                </c:pt>
                <c:pt idx="2010">
                  <c:v>44105</c:v>
                </c:pt>
                <c:pt idx="2011">
                  <c:v>44106</c:v>
                </c:pt>
                <c:pt idx="2012">
                  <c:v>44107</c:v>
                </c:pt>
                <c:pt idx="2013">
                  <c:v>44108</c:v>
                </c:pt>
                <c:pt idx="2014">
                  <c:v>44109</c:v>
                </c:pt>
                <c:pt idx="2015">
                  <c:v>44110</c:v>
                </c:pt>
                <c:pt idx="2016">
                  <c:v>44111</c:v>
                </c:pt>
                <c:pt idx="2017">
                  <c:v>44112</c:v>
                </c:pt>
                <c:pt idx="2018">
                  <c:v>44113</c:v>
                </c:pt>
                <c:pt idx="2019">
                  <c:v>44114</c:v>
                </c:pt>
                <c:pt idx="2020">
                  <c:v>44115</c:v>
                </c:pt>
                <c:pt idx="2021">
                  <c:v>44116</c:v>
                </c:pt>
                <c:pt idx="2022">
                  <c:v>44117</c:v>
                </c:pt>
                <c:pt idx="2023">
                  <c:v>44118</c:v>
                </c:pt>
                <c:pt idx="2024">
                  <c:v>44119</c:v>
                </c:pt>
                <c:pt idx="2025">
                  <c:v>44120</c:v>
                </c:pt>
                <c:pt idx="2026">
                  <c:v>44121</c:v>
                </c:pt>
                <c:pt idx="2027">
                  <c:v>44122</c:v>
                </c:pt>
                <c:pt idx="2028">
                  <c:v>44123</c:v>
                </c:pt>
                <c:pt idx="2029">
                  <c:v>44124</c:v>
                </c:pt>
                <c:pt idx="2030">
                  <c:v>44125</c:v>
                </c:pt>
                <c:pt idx="2031">
                  <c:v>44126</c:v>
                </c:pt>
                <c:pt idx="2032">
                  <c:v>44127</c:v>
                </c:pt>
                <c:pt idx="2033">
                  <c:v>44128</c:v>
                </c:pt>
                <c:pt idx="2034">
                  <c:v>44129</c:v>
                </c:pt>
                <c:pt idx="2035">
                  <c:v>44130</c:v>
                </c:pt>
                <c:pt idx="2036">
                  <c:v>44131</c:v>
                </c:pt>
                <c:pt idx="2037">
                  <c:v>44132</c:v>
                </c:pt>
                <c:pt idx="2038">
                  <c:v>44133</c:v>
                </c:pt>
                <c:pt idx="2039">
                  <c:v>44134</c:v>
                </c:pt>
                <c:pt idx="2040">
                  <c:v>44135</c:v>
                </c:pt>
                <c:pt idx="2041">
                  <c:v>44136</c:v>
                </c:pt>
                <c:pt idx="2042">
                  <c:v>44137</c:v>
                </c:pt>
                <c:pt idx="2043">
                  <c:v>44138</c:v>
                </c:pt>
                <c:pt idx="2044">
                  <c:v>44139</c:v>
                </c:pt>
                <c:pt idx="2045">
                  <c:v>44140</c:v>
                </c:pt>
                <c:pt idx="2046">
                  <c:v>44141</c:v>
                </c:pt>
                <c:pt idx="2047">
                  <c:v>44142</c:v>
                </c:pt>
                <c:pt idx="2048">
                  <c:v>44143</c:v>
                </c:pt>
                <c:pt idx="2049">
                  <c:v>44144</c:v>
                </c:pt>
                <c:pt idx="2050">
                  <c:v>44145</c:v>
                </c:pt>
                <c:pt idx="2051">
                  <c:v>44146</c:v>
                </c:pt>
                <c:pt idx="2052">
                  <c:v>44147</c:v>
                </c:pt>
                <c:pt idx="2053">
                  <c:v>44148</c:v>
                </c:pt>
                <c:pt idx="2054">
                  <c:v>44149</c:v>
                </c:pt>
                <c:pt idx="2055">
                  <c:v>44150</c:v>
                </c:pt>
                <c:pt idx="2056">
                  <c:v>44151</c:v>
                </c:pt>
                <c:pt idx="2057">
                  <c:v>44152</c:v>
                </c:pt>
                <c:pt idx="2058">
                  <c:v>44153</c:v>
                </c:pt>
                <c:pt idx="2059">
                  <c:v>44154</c:v>
                </c:pt>
                <c:pt idx="2060">
                  <c:v>44155</c:v>
                </c:pt>
                <c:pt idx="2061">
                  <c:v>44156</c:v>
                </c:pt>
                <c:pt idx="2062">
                  <c:v>44157</c:v>
                </c:pt>
                <c:pt idx="2063">
                  <c:v>44158</c:v>
                </c:pt>
                <c:pt idx="2064">
                  <c:v>44159</c:v>
                </c:pt>
                <c:pt idx="2065">
                  <c:v>44160</c:v>
                </c:pt>
                <c:pt idx="2066">
                  <c:v>44161</c:v>
                </c:pt>
                <c:pt idx="2067">
                  <c:v>44162</c:v>
                </c:pt>
                <c:pt idx="2068">
                  <c:v>44163</c:v>
                </c:pt>
                <c:pt idx="2069">
                  <c:v>44164</c:v>
                </c:pt>
                <c:pt idx="2070">
                  <c:v>44165</c:v>
                </c:pt>
                <c:pt idx="2071">
                  <c:v>44166</c:v>
                </c:pt>
                <c:pt idx="2072">
                  <c:v>44167</c:v>
                </c:pt>
                <c:pt idx="2073">
                  <c:v>44168</c:v>
                </c:pt>
                <c:pt idx="2074">
                  <c:v>44169</c:v>
                </c:pt>
                <c:pt idx="2075">
                  <c:v>44170</c:v>
                </c:pt>
                <c:pt idx="2076">
                  <c:v>44171</c:v>
                </c:pt>
                <c:pt idx="2077">
                  <c:v>44172</c:v>
                </c:pt>
                <c:pt idx="2078">
                  <c:v>44173</c:v>
                </c:pt>
                <c:pt idx="2079">
                  <c:v>44174</c:v>
                </c:pt>
                <c:pt idx="2080">
                  <c:v>44175</c:v>
                </c:pt>
                <c:pt idx="2081">
                  <c:v>44176</c:v>
                </c:pt>
                <c:pt idx="2082">
                  <c:v>44177</c:v>
                </c:pt>
                <c:pt idx="2083">
                  <c:v>44178</c:v>
                </c:pt>
                <c:pt idx="2084">
                  <c:v>44179</c:v>
                </c:pt>
                <c:pt idx="2085">
                  <c:v>44180</c:v>
                </c:pt>
                <c:pt idx="2086">
                  <c:v>44181</c:v>
                </c:pt>
                <c:pt idx="2087">
                  <c:v>44182</c:v>
                </c:pt>
                <c:pt idx="2088">
                  <c:v>44183</c:v>
                </c:pt>
                <c:pt idx="2089">
                  <c:v>44184</c:v>
                </c:pt>
                <c:pt idx="2090">
                  <c:v>44185</c:v>
                </c:pt>
                <c:pt idx="2091">
                  <c:v>44186</c:v>
                </c:pt>
                <c:pt idx="2092">
                  <c:v>44187</c:v>
                </c:pt>
                <c:pt idx="2093">
                  <c:v>44188</c:v>
                </c:pt>
                <c:pt idx="2094">
                  <c:v>44189</c:v>
                </c:pt>
                <c:pt idx="2095">
                  <c:v>44190</c:v>
                </c:pt>
                <c:pt idx="2096">
                  <c:v>44191</c:v>
                </c:pt>
                <c:pt idx="2097">
                  <c:v>44192</c:v>
                </c:pt>
                <c:pt idx="2098">
                  <c:v>44193</c:v>
                </c:pt>
                <c:pt idx="2099">
                  <c:v>44194</c:v>
                </c:pt>
                <c:pt idx="2100">
                  <c:v>44195</c:v>
                </c:pt>
                <c:pt idx="2101">
                  <c:v>44196</c:v>
                </c:pt>
                <c:pt idx="2102">
                  <c:v>44197</c:v>
                </c:pt>
                <c:pt idx="2103">
                  <c:v>44198</c:v>
                </c:pt>
                <c:pt idx="2104">
                  <c:v>44199</c:v>
                </c:pt>
                <c:pt idx="2105">
                  <c:v>44200</c:v>
                </c:pt>
                <c:pt idx="2106">
                  <c:v>44201</c:v>
                </c:pt>
                <c:pt idx="2107">
                  <c:v>44202</c:v>
                </c:pt>
                <c:pt idx="2108">
                  <c:v>44203</c:v>
                </c:pt>
                <c:pt idx="2109">
                  <c:v>44204</c:v>
                </c:pt>
                <c:pt idx="2110">
                  <c:v>44205</c:v>
                </c:pt>
                <c:pt idx="2111">
                  <c:v>44206</c:v>
                </c:pt>
                <c:pt idx="2112">
                  <c:v>44207</c:v>
                </c:pt>
                <c:pt idx="2113">
                  <c:v>44208</c:v>
                </c:pt>
                <c:pt idx="2114">
                  <c:v>44209</c:v>
                </c:pt>
                <c:pt idx="2115">
                  <c:v>44210</c:v>
                </c:pt>
                <c:pt idx="2116">
                  <c:v>44211</c:v>
                </c:pt>
                <c:pt idx="2117">
                  <c:v>44212</c:v>
                </c:pt>
                <c:pt idx="2118">
                  <c:v>44213</c:v>
                </c:pt>
                <c:pt idx="2119">
                  <c:v>44214</c:v>
                </c:pt>
                <c:pt idx="2120">
                  <c:v>44215</c:v>
                </c:pt>
                <c:pt idx="2121">
                  <c:v>44216</c:v>
                </c:pt>
                <c:pt idx="2122">
                  <c:v>44217</c:v>
                </c:pt>
                <c:pt idx="2123">
                  <c:v>44218</c:v>
                </c:pt>
                <c:pt idx="2124">
                  <c:v>44219</c:v>
                </c:pt>
                <c:pt idx="2125">
                  <c:v>44220</c:v>
                </c:pt>
                <c:pt idx="2126">
                  <c:v>44221</c:v>
                </c:pt>
                <c:pt idx="2127">
                  <c:v>44222</c:v>
                </c:pt>
                <c:pt idx="2128">
                  <c:v>44223</c:v>
                </c:pt>
                <c:pt idx="2129">
                  <c:v>44224</c:v>
                </c:pt>
                <c:pt idx="2130">
                  <c:v>44225</c:v>
                </c:pt>
                <c:pt idx="2131">
                  <c:v>44226</c:v>
                </c:pt>
                <c:pt idx="2132">
                  <c:v>44227</c:v>
                </c:pt>
                <c:pt idx="2133">
                  <c:v>44228</c:v>
                </c:pt>
                <c:pt idx="2134">
                  <c:v>44229</c:v>
                </c:pt>
                <c:pt idx="2135">
                  <c:v>44230</c:v>
                </c:pt>
                <c:pt idx="2136">
                  <c:v>44231</c:v>
                </c:pt>
                <c:pt idx="2137">
                  <c:v>44232</c:v>
                </c:pt>
                <c:pt idx="2138">
                  <c:v>44233</c:v>
                </c:pt>
                <c:pt idx="2139">
                  <c:v>44234</c:v>
                </c:pt>
                <c:pt idx="2140">
                  <c:v>44235</c:v>
                </c:pt>
                <c:pt idx="2141">
                  <c:v>44236</c:v>
                </c:pt>
                <c:pt idx="2142">
                  <c:v>44237</c:v>
                </c:pt>
                <c:pt idx="2143">
                  <c:v>44238</c:v>
                </c:pt>
                <c:pt idx="2144">
                  <c:v>44239</c:v>
                </c:pt>
                <c:pt idx="2145">
                  <c:v>44240</c:v>
                </c:pt>
                <c:pt idx="2146">
                  <c:v>44241</c:v>
                </c:pt>
                <c:pt idx="2147">
                  <c:v>44242</c:v>
                </c:pt>
                <c:pt idx="2148">
                  <c:v>44243</c:v>
                </c:pt>
                <c:pt idx="2149">
                  <c:v>44244</c:v>
                </c:pt>
                <c:pt idx="2150">
                  <c:v>44245</c:v>
                </c:pt>
                <c:pt idx="2151">
                  <c:v>44246</c:v>
                </c:pt>
                <c:pt idx="2152">
                  <c:v>44247</c:v>
                </c:pt>
                <c:pt idx="2153">
                  <c:v>44248</c:v>
                </c:pt>
                <c:pt idx="2154">
                  <c:v>44249</c:v>
                </c:pt>
                <c:pt idx="2155">
                  <c:v>44250</c:v>
                </c:pt>
                <c:pt idx="2156">
                  <c:v>44251</c:v>
                </c:pt>
                <c:pt idx="2157">
                  <c:v>44252</c:v>
                </c:pt>
                <c:pt idx="2158">
                  <c:v>44253</c:v>
                </c:pt>
                <c:pt idx="2159">
                  <c:v>44254</c:v>
                </c:pt>
                <c:pt idx="2160">
                  <c:v>44255</c:v>
                </c:pt>
                <c:pt idx="2161">
                  <c:v>44256</c:v>
                </c:pt>
                <c:pt idx="2162">
                  <c:v>44257</c:v>
                </c:pt>
                <c:pt idx="2163">
                  <c:v>44258</c:v>
                </c:pt>
                <c:pt idx="2164">
                  <c:v>44259</c:v>
                </c:pt>
                <c:pt idx="2165">
                  <c:v>44260</c:v>
                </c:pt>
                <c:pt idx="2166">
                  <c:v>44261</c:v>
                </c:pt>
                <c:pt idx="2167">
                  <c:v>44262</c:v>
                </c:pt>
                <c:pt idx="2168">
                  <c:v>44263</c:v>
                </c:pt>
                <c:pt idx="2169">
                  <c:v>44264</c:v>
                </c:pt>
                <c:pt idx="2170">
                  <c:v>44265</c:v>
                </c:pt>
                <c:pt idx="2171">
                  <c:v>44266</c:v>
                </c:pt>
                <c:pt idx="2172">
                  <c:v>44267</c:v>
                </c:pt>
                <c:pt idx="2173">
                  <c:v>44268</c:v>
                </c:pt>
                <c:pt idx="2174">
                  <c:v>44269</c:v>
                </c:pt>
                <c:pt idx="2175">
                  <c:v>44270</c:v>
                </c:pt>
                <c:pt idx="2176">
                  <c:v>44271</c:v>
                </c:pt>
                <c:pt idx="2177">
                  <c:v>44272</c:v>
                </c:pt>
                <c:pt idx="2178">
                  <c:v>44273</c:v>
                </c:pt>
                <c:pt idx="2179">
                  <c:v>44274</c:v>
                </c:pt>
                <c:pt idx="2180">
                  <c:v>44275</c:v>
                </c:pt>
                <c:pt idx="2181">
                  <c:v>44276</c:v>
                </c:pt>
                <c:pt idx="2182">
                  <c:v>44277</c:v>
                </c:pt>
                <c:pt idx="2183">
                  <c:v>44278</c:v>
                </c:pt>
                <c:pt idx="2184">
                  <c:v>44279</c:v>
                </c:pt>
                <c:pt idx="2185">
                  <c:v>44280</c:v>
                </c:pt>
                <c:pt idx="2186">
                  <c:v>44281</c:v>
                </c:pt>
                <c:pt idx="2187">
                  <c:v>44282</c:v>
                </c:pt>
                <c:pt idx="2188">
                  <c:v>44283</c:v>
                </c:pt>
                <c:pt idx="2189">
                  <c:v>44284</c:v>
                </c:pt>
                <c:pt idx="2190">
                  <c:v>44285</c:v>
                </c:pt>
                <c:pt idx="2191">
                  <c:v>44286</c:v>
                </c:pt>
                <c:pt idx="2192">
                  <c:v>44287</c:v>
                </c:pt>
                <c:pt idx="2193">
                  <c:v>44288</c:v>
                </c:pt>
                <c:pt idx="2194">
                  <c:v>44289</c:v>
                </c:pt>
                <c:pt idx="2195">
                  <c:v>44290</c:v>
                </c:pt>
                <c:pt idx="2196">
                  <c:v>44291</c:v>
                </c:pt>
                <c:pt idx="2197">
                  <c:v>44292</c:v>
                </c:pt>
                <c:pt idx="2198">
                  <c:v>44293</c:v>
                </c:pt>
                <c:pt idx="2199">
                  <c:v>44294</c:v>
                </c:pt>
                <c:pt idx="2200">
                  <c:v>44295</c:v>
                </c:pt>
                <c:pt idx="2201">
                  <c:v>44296</c:v>
                </c:pt>
                <c:pt idx="2202">
                  <c:v>44297</c:v>
                </c:pt>
                <c:pt idx="2203">
                  <c:v>44298</c:v>
                </c:pt>
                <c:pt idx="2204">
                  <c:v>44299</c:v>
                </c:pt>
                <c:pt idx="2205">
                  <c:v>44300</c:v>
                </c:pt>
                <c:pt idx="2206">
                  <c:v>44301</c:v>
                </c:pt>
                <c:pt idx="2207">
                  <c:v>44302</c:v>
                </c:pt>
                <c:pt idx="2208">
                  <c:v>44303</c:v>
                </c:pt>
                <c:pt idx="2209">
                  <c:v>44304</c:v>
                </c:pt>
                <c:pt idx="2210">
                  <c:v>44305</c:v>
                </c:pt>
                <c:pt idx="2211">
                  <c:v>44306</c:v>
                </c:pt>
                <c:pt idx="2212">
                  <c:v>44307</c:v>
                </c:pt>
                <c:pt idx="2213">
                  <c:v>44308</c:v>
                </c:pt>
                <c:pt idx="2214">
                  <c:v>44309</c:v>
                </c:pt>
                <c:pt idx="2215">
                  <c:v>44310</c:v>
                </c:pt>
                <c:pt idx="2216">
                  <c:v>44311</c:v>
                </c:pt>
                <c:pt idx="2217">
                  <c:v>44312</c:v>
                </c:pt>
                <c:pt idx="2218">
                  <c:v>44313</c:v>
                </c:pt>
                <c:pt idx="2219">
                  <c:v>44314</c:v>
                </c:pt>
                <c:pt idx="2220">
                  <c:v>44315</c:v>
                </c:pt>
                <c:pt idx="2221">
                  <c:v>44316</c:v>
                </c:pt>
                <c:pt idx="2222">
                  <c:v>44317</c:v>
                </c:pt>
                <c:pt idx="2223">
                  <c:v>44318</c:v>
                </c:pt>
                <c:pt idx="2224">
                  <c:v>44319</c:v>
                </c:pt>
                <c:pt idx="2225">
                  <c:v>44320</c:v>
                </c:pt>
                <c:pt idx="2226">
                  <c:v>44321</c:v>
                </c:pt>
                <c:pt idx="2227">
                  <c:v>44322</c:v>
                </c:pt>
                <c:pt idx="2228">
                  <c:v>44323</c:v>
                </c:pt>
                <c:pt idx="2229">
                  <c:v>44324</c:v>
                </c:pt>
                <c:pt idx="2230">
                  <c:v>44325</c:v>
                </c:pt>
                <c:pt idx="2231">
                  <c:v>44326</c:v>
                </c:pt>
                <c:pt idx="2232">
                  <c:v>44327</c:v>
                </c:pt>
                <c:pt idx="2233">
                  <c:v>44328</c:v>
                </c:pt>
                <c:pt idx="2234">
                  <c:v>44329</c:v>
                </c:pt>
                <c:pt idx="2235">
                  <c:v>44330</c:v>
                </c:pt>
                <c:pt idx="2236">
                  <c:v>44331</c:v>
                </c:pt>
                <c:pt idx="2237">
                  <c:v>44332</c:v>
                </c:pt>
                <c:pt idx="2238">
                  <c:v>44333</c:v>
                </c:pt>
                <c:pt idx="2239">
                  <c:v>44334</c:v>
                </c:pt>
                <c:pt idx="2240">
                  <c:v>44335</c:v>
                </c:pt>
                <c:pt idx="2241">
                  <c:v>44336</c:v>
                </c:pt>
                <c:pt idx="2242">
                  <c:v>44337</c:v>
                </c:pt>
                <c:pt idx="2243">
                  <c:v>44338</c:v>
                </c:pt>
                <c:pt idx="2244">
                  <c:v>44339</c:v>
                </c:pt>
                <c:pt idx="2245">
                  <c:v>44340</c:v>
                </c:pt>
                <c:pt idx="2246">
                  <c:v>44341</c:v>
                </c:pt>
                <c:pt idx="2247">
                  <c:v>44342</c:v>
                </c:pt>
                <c:pt idx="2248">
                  <c:v>44343</c:v>
                </c:pt>
                <c:pt idx="2249">
                  <c:v>44344</c:v>
                </c:pt>
                <c:pt idx="2250">
                  <c:v>44345</c:v>
                </c:pt>
                <c:pt idx="2251">
                  <c:v>44346</c:v>
                </c:pt>
                <c:pt idx="2252">
                  <c:v>44347</c:v>
                </c:pt>
                <c:pt idx="2253">
                  <c:v>44348</c:v>
                </c:pt>
                <c:pt idx="2254">
                  <c:v>44349</c:v>
                </c:pt>
                <c:pt idx="2255">
                  <c:v>44350</c:v>
                </c:pt>
                <c:pt idx="2256">
                  <c:v>44351</c:v>
                </c:pt>
                <c:pt idx="2257">
                  <c:v>44352</c:v>
                </c:pt>
                <c:pt idx="2258">
                  <c:v>44353</c:v>
                </c:pt>
                <c:pt idx="2259">
                  <c:v>44354</c:v>
                </c:pt>
                <c:pt idx="2260">
                  <c:v>44355</c:v>
                </c:pt>
                <c:pt idx="2261">
                  <c:v>44356</c:v>
                </c:pt>
                <c:pt idx="2262">
                  <c:v>44357</c:v>
                </c:pt>
                <c:pt idx="2263">
                  <c:v>44358</c:v>
                </c:pt>
                <c:pt idx="2264">
                  <c:v>44359</c:v>
                </c:pt>
                <c:pt idx="2265">
                  <c:v>44360</c:v>
                </c:pt>
                <c:pt idx="2266">
                  <c:v>44361</c:v>
                </c:pt>
                <c:pt idx="2267">
                  <c:v>44362</c:v>
                </c:pt>
                <c:pt idx="2268">
                  <c:v>44363</c:v>
                </c:pt>
                <c:pt idx="2269">
                  <c:v>44364</c:v>
                </c:pt>
                <c:pt idx="2270">
                  <c:v>44365</c:v>
                </c:pt>
                <c:pt idx="2271">
                  <c:v>44366</c:v>
                </c:pt>
                <c:pt idx="2272">
                  <c:v>44367</c:v>
                </c:pt>
                <c:pt idx="2273">
                  <c:v>44368</c:v>
                </c:pt>
                <c:pt idx="2274">
                  <c:v>44369</c:v>
                </c:pt>
                <c:pt idx="2275">
                  <c:v>44370</c:v>
                </c:pt>
                <c:pt idx="2276">
                  <c:v>44371</c:v>
                </c:pt>
                <c:pt idx="2277">
                  <c:v>44372</c:v>
                </c:pt>
                <c:pt idx="2278">
                  <c:v>44373</c:v>
                </c:pt>
                <c:pt idx="2279">
                  <c:v>44374</c:v>
                </c:pt>
                <c:pt idx="2280">
                  <c:v>44375</c:v>
                </c:pt>
                <c:pt idx="2281">
                  <c:v>44376</c:v>
                </c:pt>
                <c:pt idx="2282">
                  <c:v>44377</c:v>
                </c:pt>
                <c:pt idx="2283">
                  <c:v>44378</c:v>
                </c:pt>
                <c:pt idx="2284">
                  <c:v>44379</c:v>
                </c:pt>
                <c:pt idx="2285">
                  <c:v>44380</c:v>
                </c:pt>
                <c:pt idx="2286">
                  <c:v>44381</c:v>
                </c:pt>
                <c:pt idx="2287">
                  <c:v>44382</c:v>
                </c:pt>
                <c:pt idx="2288">
                  <c:v>44383</c:v>
                </c:pt>
                <c:pt idx="2289">
                  <c:v>44384</c:v>
                </c:pt>
                <c:pt idx="2290">
                  <c:v>44385</c:v>
                </c:pt>
                <c:pt idx="2291">
                  <c:v>44386</c:v>
                </c:pt>
                <c:pt idx="2292">
                  <c:v>44387</c:v>
                </c:pt>
                <c:pt idx="2293">
                  <c:v>44388</c:v>
                </c:pt>
                <c:pt idx="2294">
                  <c:v>44389</c:v>
                </c:pt>
                <c:pt idx="2295">
                  <c:v>44390</c:v>
                </c:pt>
                <c:pt idx="2296">
                  <c:v>44391</c:v>
                </c:pt>
                <c:pt idx="2297">
                  <c:v>44392</c:v>
                </c:pt>
                <c:pt idx="2298">
                  <c:v>44393</c:v>
                </c:pt>
                <c:pt idx="2299">
                  <c:v>44394</c:v>
                </c:pt>
                <c:pt idx="2300">
                  <c:v>44395</c:v>
                </c:pt>
                <c:pt idx="2301">
                  <c:v>44396</c:v>
                </c:pt>
                <c:pt idx="2302">
                  <c:v>44397</c:v>
                </c:pt>
                <c:pt idx="2303">
                  <c:v>44398</c:v>
                </c:pt>
                <c:pt idx="2304">
                  <c:v>44399</c:v>
                </c:pt>
                <c:pt idx="2305">
                  <c:v>44400</c:v>
                </c:pt>
                <c:pt idx="2306">
                  <c:v>44401</c:v>
                </c:pt>
                <c:pt idx="2307">
                  <c:v>44402</c:v>
                </c:pt>
                <c:pt idx="2308">
                  <c:v>44403</c:v>
                </c:pt>
                <c:pt idx="2309">
                  <c:v>44404</c:v>
                </c:pt>
                <c:pt idx="2310">
                  <c:v>44405</c:v>
                </c:pt>
                <c:pt idx="2311">
                  <c:v>44406</c:v>
                </c:pt>
                <c:pt idx="2312">
                  <c:v>44407</c:v>
                </c:pt>
                <c:pt idx="2313">
                  <c:v>44408</c:v>
                </c:pt>
                <c:pt idx="2314">
                  <c:v>44409</c:v>
                </c:pt>
                <c:pt idx="2315">
                  <c:v>44410</c:v>
                </c:pt>
                <c:pt idx="2316">
                  <c:v>44411</c:v>
                </c:pt>
                <c:pt idx="2317">
                  <c:v>44412</c:v>
                </c:pt>
                <c:pt idx="2318">
                  <c:v>44413</c:v>
                </c:pt>
                <c:pt idx="2319">
                  <c:v>44414</c:v>
                </c:pt>
                <c:pt idx="2320">
                  <c:v>44415</c:v>
                </c:pt>
                <c:pt idx="2321">
                  <c:v>44416</c:v>
                </c:pt>
                <c:pt idx="2322">
                  <c:v>44417</c:v>
                </c:pt>
                <c:pt idx="2323">
                  <c:v>44418</c:v>
                </c:pt>
                <c:pt idx="2324">
                  <c:v>44419</c:v>
                </c:pt>
                <c:pt idx="2325">
                  <c:v>44420</c:v>
                </c:pt>
                <c:pt idx="2326">
                  <c:v>44421</c:v>
                </c:pt>
                <c:pt idx="2327">
                  <c:v>44422</c:v>
                </c:pt>
                <c:pt idx="2328">
                  <c:v>44423</c:v>
                </c:pt>
                <c:pt idx="2329">
                  <c:v>44424</c:v>
                </c:pt>
                <c:pt idx="2330">
                  <c:v>44425</c:v>
                </c:pt>
                <c:pt idx="2331">
                  <c:v>44426</c:v>
                </c:pt>
                <c:pt idx="2332">
                  <c:v>44427</c:v>
                </c:pt>
                <c:pt idx="2333">
                  <c:v>44428</c:v>
                </c:pt>
                <c:pt idx="2334">
                  <c:v>44429</c:v>
                </c:pt>
                <c:pt idx="2335">
                  <c:v>44430</c:v>
                </c:pt>
                <c:pt idx="2336">
                  <c:v>44431</c:v>
                </c:pt>
                <c:pt idx="2337">
                  <c:v>44432</c:v>
                </c:pt>
                <c:pt idx="2338">
                  <c:v>44433</c:v>
                </c:pt>
                <c:pt idx="2339">
                  <c:v>44434</c:v>
                </c:pt>
                <c:pt idx="2340">
                  <c:v>44435</c:v>
                </c:pt>
                <c:pt idx="2341">
                  <c:v>44436</c:v>
                </c:pt>
                <c:pt idx="2342">
                  <c:v>44437</c:v>
                </c:pt>
                <c:pt idx="2343">
                  <c:v>44438</c:v>
                </c:pt>
                <c:pt idx="2344">
                  <c:v>44439</c:v>
                </c:pt>
                <c:pt idx="2345">
                  <c:v>44440</c:v>
                </c:pt>
                <c:pt idx="2346">
                  <c:v>44441</c:v>
                </c:pt>
                <c:pt idx="2347">
                  <c:v>44442</c:v>
                </c:pt>
                <c:pt idx="2348">
                  <c:v>44443</c:v>
                </c:pt>
                <c:pt idx="2349">
                  <c:v>44444</c:v>
                </c:pt>
                <c:pt idx="2350">
                  <c:v>44445</c:v>
                </c:pt>
                <c:pt idx="2351">
                  <c:v>44446</c:v>
                </c:pt>
                <c:pt idx="2352">
                  <c:v>44447</c:v>
                </c:pt>
                <c:pt idx="2353">
                  <c:v>44448</c:v>
                </c:pt>
                <c:pt idx="2354">
                  <c:v>44449</c:v>
                </c:pt>
                <c:pt idx="2355">
                  <c:v>44450</c:v>
                </c:pt>
                <c:pt idx="2356">
                  <c:v>44451</c:v>
                </c:pt>
                <c:pt idx="2357">
                  <c:v>44452</c:v>
                </c:pt>
                <c:pt idx="2358">
                  <c:v>44453</c:v>
                </c:pt>
                <c:pt idx="2359">
                  <c:v>44454</c:v>
                </c:pt>
                <c:pt idx="2360">
                  <c:v>44455</c:v>
                </c:pt>
                <c:pt idx="2361">
                  <c:v>44456</c:v>
                </c:pt>
                <c:pt idx="2362">
                  <c:v>44457</c:v>
                </c:pt>
                <c:pt idx="2363">
                  <c:v>44458</c:v>
                </c:pt>
                <c:pt idx="2364">
                  <c:v>44459</c:v>
                </c:pt>
                <c:pt idx="2365">
                  <c:v>44460</c:v>
                </c:pt>
                <c:pt idx="2366">
                  <c:v>44461</c:v>
                </c:pt>
                <c:pt idx="2367">
                  <c:v>44462</c:v>
                </c:pt>
                <c:pt idx="2368">
                  <c:v>44463</c:v>
                </c:pt>
                <c:pt idx="2369">
                  <c:v>44464</c:v>
                </c:pt>
                <c:pt idx="2370">
                  <c:v>44465</c:v>
                </c:pt>
                <c:pt idx="2371">
                  <c:v>44466</c:v>
                </c:pt>
                <c:pt idx="2372">
                  <c:v>44467</c:v>
                </c:pt>
                <c:pt idx="2373">
                  <c:v>44468</c:v>
                </c:pt>
                <c:pt idx="2374">
                  <c:v>44469</c:v>
                </c:pt>
                <c:pt idx="2375">
                  <c:v>44470</c:v>
                </c:pt>
                <c:pt idx="2376">
                  <c:v>44471</c:v>
                </c:pt>
                <c:pt idx="2377">
                  <c:v>44472</c:v>
                </c:pt>
                <c:pt idx="2378">
                  <c:v>44473</c:v>
                </c:pt>
                <c:pt idx="2379">
                  <c:v>44474</c:v>
                </c:pt>
                <c:pt idx="2380">
                  <c:v>44475</c:v>
                </c:pt>
                <c:pt idx="2381">
                  <c:v>44476</c:v>
                </c:pt>
                <c:pt idx="2382">
                  <c:v>44477</c:v>
                </c:pt>
                <c:pt idx="2383">
                  <c:v>44478</c:v>
                </c:pt>
                <c:pt idx="2384">
                  <c:v>44479</c:v>
                </c:pt>
                <c:pt idx="2385">
                  <c:v>44480</c:v>
                </c:pt>
                <c:pt idx="2386">
                  <c:v>44481</c:v>
                </c:pt>
                <c:pt idx="2387">
                  <c:v>44482</c:v>
                </c:pt>
                <c:pt idx="2388">
                  <c:v>44483</c:v>
                </c:pt>
                <c:pt idx="2389">
                  <c:v>44484</c:v>
                </c:pt>
                <c:pt idx="2390">
                  <c:v>44485</c:v>
                </c:pt>
                <c:pt idx="2391">
                  <c:v>44486</c:v>
                </c:pt>
                <c:pt idx="2392">
                  <c:v>44487</c:v>
                </c:pt>
                <c:pt idx="2393">
                  <c:v>44488</c:v>
                </c:pt>
                <c:pt idx="2394">
                  <c:v>44489</c:v>
                </c:pt>
                <c:pt idx="2395">
                  <c:v>44490</c:v>
                </c:pt>
                <c:pt idx="2396">
                  <c:v>44491</c:v>
                </c:pt>
                <c:pt idx="2397">
                  <c:v>44492</c:v>
                </c:pt>
                <c:pt idx="2398">
                  <c:v>44493</c:v>
                </c:pt>
                <c:pt idx="2399">
                  <c:v>44494</c:v>
                </c:pt>
                <c:pt idx="2400">
                  <c:v>44495</c:v>
                </c:pt>
                <c:pt idx="2401">
                  <c:v>44496</c:v>
                </c:pt>
                <c:pt idx="2402">
                  <c:v>44497</c:v>
                </c:pt>
                <c:pt idx="2403">
                  <c:v>44498</c:v>
                </c:pt>
                <c:pt idx="2404">
                  <c:v>44499</c:v>
                </c:pt>
                <c:pt idx="2405">
                  <c:v>44500</c:v>
                </c:pt>
                <c:pt idx="2406">
                  <c:v>44501</c:v>
                </c:pt>
                <c:pt idx="2407">
                  <c:v>44502</c:v>
                </c:pt>
                <c:pt idx="2408">
                  <c:v>44503</c:v>
                </c:pt>
                <c:pt idx="2409">
                  <c:v>44504</c:v>
                </c:pt>
                <c:pt idx="2410">
                  <c:v>44505</c:v>
                </c:pt>
                <c:pt idx="2411">
                  <c:v>44506</c:v>
                </c:pt>
                <c:pt idx="2412">
                  <c:v>44507</c:v>
                </c:pt>
                <c:pt idx="2413">
                  <c:v>44508</c:v>
                </c:pt>
                <c:pt idx="2414">
                  <c:v>44509</c:v>
                </c:pt>
                <c:pt idx="2415">
                  <c:v>44510</c:v>
                </c:pt>
                <c:pt idx="2416">
                  <c:v>44511</c:v>
                </c:pt>
                <c:pt idx="2417">
                  <c:v>44512</c:v>
                </c:pt>
                <c:pt idx="2418">
                  <c:v>44513</c:v>
                </c:pt>
                <c:pt idx="2419">
                  <c:v>44514</c:v>
                </c:pt>
                <c:pt idx="2420">
                  <c:v>44515</c:v>
                </c:pt>
                <c:pt idx="2421">
                  <c:v>44516</c:v>
                </c:pt>
                <c:pt idx="2422">
                  <c:v>44517</c:v>
                </c:pt>
                <c:pt idx="2423">
                  <c:v>44518</c:v>
                </c:pt>
                <c:pt idx="2424">
                  <c:v>44519</c:v>
                </c:pt>
                <c:pt idx="2425">
                  <c:v>44520</c:v>
                </c:pt>
                <c:pt idx="2426">
                  <c:v>44521</c:v>
                </c:pt>
                <c:pt idx="2427">
                  <c:v>44522</c:v>
                </c:pt>
                <c:pt idx="2428">
                  <c:v>44523</c:v>
                </c:pt>
                <c:pt idx="2429">
                  <c:v>44524</c:v>
                </c:pt>
                <c:pt idx="2430">
                  <c:v>44525</c:v>
                </c:pt>
                <c:pt idx="2431">
                  <c:v>44526</c:v>
                </c:pt>
                <c:pt idx="2432">
                  <c:v>44527</c:v>
                </c:pt>
                <c:pt idx="2433">
                  <c:v>44528</c:v>
                </c:pt>
                <c:pt idx="2434">
                  <c:v>44529</c:v>
                </c:pt>
                <c:pt idx="2435">
                  <c:v>44530</c:v>
                </c:pt>
                <c:pt idx="2436">
                  <c:v>44531</c:v>
                </c:pt>
                <c:pt idx="2437">
                  <c:v>44532</c:v>
                </c:pt>
                <c:pt idx="2438">
                  <c:v>44533</c:v>
                </c:pt>
                <c:pt idx="2439">
                  <c:v>44534</c:v>
                </c:pt>
                <c:pt idx="2440">
                  <c:v>44535</c:v>
                </c:pt>
                <c:pt idx="2441">
                  <c:v>44536</c:v>
                </c:pt>
                <c:pt idx="2442">
                  <c:v>44537</c:v>
                </c:pt>
                <c:pt idx="2443">
                  <c:v>44538</c:v>
                </c:pt>
                <c:pt idx="2444">
                  <c:v>44539</c:v>
                </c:pt>
                <c:pt idx="2445">
                  <c:v>44540</c:v>
                </c:pt>
                <c:pt idx="2446">
                  <c:v>44541</c:v>
                </c:pt>
                <c:pt idx="2447">
                  <c:v>44542</c:v>
                </c:pt>
                <c:pt idx="2448">
                  <c:v>44543</c:v>
                </c:pt>
                <c:pt idx="2449">
                  <c:v>44544</c:v>
                </c:pt>
                <c:pt idx="2450">
                  <c:v>44545</c:v>
                </c:pt>
                <c:pt idx="2451">
                  <c:v>44546</c:v>
                </c:pt>
                <c:pt idx="2452">
                  <c:v>44547</c:v>
                </c:pt>
                <c:pt idx="2453">
                  <c:v>44548</c:v>
                </c:pt>
                <c:pt idx="2454">
                  <c:v>44549</c:v>
                </c:pt>
                <c:pt idx="2455">
                  <c:v>44550</c:v>
                </c:pt>
                <c:pt idx="2456">
                  <c:v>44551</c:v>
                </c:pt>
                <c:pt idx="2457">
                  <c:v>44552</c:v>
                </c:pt>
                <c:pt idx="2458">
                  <c:v>44553</c:v>
                </c:pt>
                <c:pt idx="2459">
                  <c:v>44554</c:v>
                </c:pt>
                <c:pt idx="2460">
                  <c:v>44555</c:v>
                </c:pt>
                <c:pt idx="2461">
                  <c:v>44556</c:v>
                </c:pt>
                <c:pt idx="2462">
                  <c:v>44557</c:v>
                </c:pt>
                <c:pt idx="2463">
                  <c:v>44558</c:v>
                </c:pt>
                <c:pt idx="2464">
                  <c:v>44559</c:v>
                </c:pt>
                <c:pt idx="2465">
                  <c:v>44560</c:v>
                </c:pt>
                <c:pt idx="2466">
                  <c:v>44561</c:v>
                </c:pt>
                <c:pt idx="2467">
                  <c:v>44562</c:v>
                </c:pt>
                <c:pt idx="2468">
                  <c:v>44563</c:v>
                </c:pt>
                <c:pt idx="2469">
                  <c:v>44564</c:v>
                </c:pt>
                <c:pt idx="2470">
                  <c:v>44565</c:v>
                </c:pt>
                <c:pt idx="2471">
                  <c:v>44566</c:v>
                </c:pt>
                <c:pt idx="2472">
                  <c:v>44567</c:v>
                </c:pt>
                <c:pt idx="2473">
                  <c:v>44568</c:v>
                </c:pt>
                <c:pt idx="2474">
                  <c:v>44569</c:v>
                </c:pt>
                <c:pt idx="2475">
                  <c:v>44570</c:v>
                </c:pt>
                <c:pt idx="2476">
                  <c:v>44571</c:v>
                </c:pt>
                <c:pt idx="2477">
                  <c:v>44572</c:v>
                </c:pt>
                <c:pt idx="2478">
                  <c:v>44573</c:v>
                </c:pt>
                <c:pt idx="2479">
                  <c:v>44574</c:v>
                </c:pt>
                <c:pt idx="2480">
                  <c:v>44575</c:v>
                </c:pt>
                <c:pt idx="2481">
                  <c:v>44576</c:v>
                </c:pt>
                <c:pt idx="2482">
                  <c:v>44577</c:v>
                </c:pt>
                <c:pt idx="2483">
                  <c:v>44578</c:v>
                </c:pt>
                <c:pt idx="2484">
                  <c:v>44579</c:v>
                </c:pt>
                <c:pt idx="2485">
                  <c:v>44580</c:v>
                </c:pt>
                <c:pt idx="2486">
                  <c:v>44581</c:v>
                </c:pt>
                <c:pt idx="2487">
                  <c:v>44582</c:v>
                </c:pt>
                <c:pt idx="2488">
                  <c:v>44583</c:v>
                </c:pt>
                <c:pt idx="2489">
                  <c:v>44584</c:v>
                </c:pt>
                <c:pt idx="2490">
                  <c:v>44585</c:v>
                </c:pt>
                <c:pt idx="2491">
                  <c:v>44586</c:v>
                </c:pt>
                <c:pt idx="2492">
                  <c:v>44587</c:v>
                </c:pt>
                <c:pt idx="2493">
                  <c:v>44588</c:v>
                </c:pt>
                <c:pt idx="2494">
                  <c:v>44589</c:v>
                </c:pt>
                <c:pt idx="2495">
                  <c:v>44590</c:v>
                </c:pt>
                <c:pt idx="2496">
                  <c:v>44591</c:v>
                </c:pt>
                <c:pt idx="2497">
                  <c:v>44592</c:v>
                </c:pt>
                <c:pt idx="2498">
                  <c:v>44593</c:v>
                </c:pt>
                <c:pt idx="2499">
                  <c:v>44594</c:v>
                </c:pt>
                <c:pt idx="2500">
                  <c:v>44595</c:v>
                </c:pt>
                <c:pt idx="2501">
                  <c:v>44596</c:v>
                </c:pt>
                <c:pt idx="2502">
                  <c:v>44597</c:v>
                </c:pt>
                <c:pt idx="2503">
                  <c:v>44598</c:v>
                </c:pt>
                <c:pt idx="2504">
                  <c:v>44599</c:v>
                </c:pt>
                <c:pt idx="2505">
                  <c:v>44600</c:v>
                </c:pt>
                <c:pt idx="2506">
                  <c:v>44601</c:v>
                </c:pt>
                <c:pt idx="2507">
                  <c:v>44602</c:v>
                </c:pt>
                <c:pt idx="2508">
                  <c:v>44603</c:v>
                </c:pt>
                <c:pt idx="2509">
                  <c:v>44604</c:v>
                </c:pt>
                <c:pt idx="2510">
                  <c:v>44605</c:v>
                </c:pt>
                <c:pt idx="2511">
                  <c:v>44606</c:v>
                </c:pt>
                <c:pt idx="2512">
                  <c:v>44607</c:v>
                </c:pt>
                <c:pt idx="2513">
                  <c:v>44608</c:v>
                </c:pt>
                <c:pt idx="2514">
                  <c:v>44609</c:v>
                </c:pt>
                <c:pt idx="2515">
                  <c:v>44610</c:v>
                </c:pt>
                <c:pt idx="2516">
                  <c:v>44611</c:v>
                </c:pt>
                <c:pt idx="2517">
                  <c:v>44612</c:v>
                </c:pt>
                <c:pt idx="2518">
                  <c:v>44613</c:v>
                </c:pt>
                <c:pt idx="2519">
                  <c:v>44614</c:v>
                </c:pt>
                <c:pt idx="2520">
                  <c:v>44615</c:v>
                </c:pt>
                <c:pt idx="2521">
                  <c:v>44616</c:v>
                </c:pt>
                <c:pt idx="2522">
                  <c:v>44617</c:v>
                </c:pt>
                <c:pt idx="2523">
                  <c:v>44618</c:v>
                </c:pt>
                <c:pt idx="2524">
                  <c:v>44619</c:v>
                </c:pt>
                <c:pt idx="2525">
                  <c:v>44620</c:v>
                </c:pt>
                <c:pt idx="2526">
                  <c:v>44621</c:v>
                </c:pt>
                <c:pt idx="2527">
                  <c:v>44622</c:v>
                </c:pt>
                <c:pt idx="2528">
                  <c:v>44623</c:v>
                </c:pt>
                <c:pt idx="2529">
                  <c:v>44624</c:v>
                </c:pt>
                <c:pt idx="2530">
                  <c:v>44625</c:v>
                </c:pt>
                <c:pt idx="2531">
                  <c:v>44626</c:v>
                </c:pt>
                <c:pt idx="2532">
                  <c:v>44627</c:v>
                </c:pt>
                <c:pt idx="2533">
                  <c:v>44628</c:v>
                </c:pt>
                <c:pt idx="2534">
                  <c:v>44629</c:v>
                </c:pt>
                <c:pt idx="2535">
                  <c:v>44630</c:v>
                </c:pt>
                <c:pt idx="2536">
                  <c:v>44631</c:v>
                </c:pt>
                <c:pt idx="2537">
                  <c:v>44632</c:v>
                </c:pt>
                <c:pt idx="2538">
                  <c:v>44633</c:v>
                </c:pt>
                <c:pt idx="2539">
                  <c:v>44634</c:v>
                </c:pt>
                <c:pt idx="2540">
                  <c:v>44635</c:v>
                </c:pt>
                <c:pt idx="2541">
                  <c:v>44636</c:v>
                </c:pt>
                <c:pt idx="2542">
                  <c:v>44637</c:v>
                </c:pt>
                <c:pt idx="2543">
                  <c:v>44638</c:v>
                </c:pt>
                <c:pt idx="2544">
                  <c:v>44639</c:v>
                </c:pt>
                <c:pt idx="2545">
                  <c:v>44640</c:v>
                </c:pt>
                <c:pt idx="2546">
                  <c:v>44641</c:v>
                </c:pt>
                <c:pt idx="2547">
                  <c:v>44642</c:v>
                </c:pt>
                <c:pt idx="2548">
                  <c:v>44643</c:v>
                </c:pt>
                <c:pt idx="2549">
                  <c:v>44644</c:v>
                </c:pt>
                <c:pt idx="2550">
                  <c:v>44645</c:v>
                </c:pt>
                <c:pt idx="2551">
                  <c:v>44646</c:v>
                </c:pt>
                <c:pt idx="2552">
                  <c:v>44647</c:v>
                </c:pt>
                <c:pt idx="2553">
                  <c:v>44648</c:v>
                </c:pt>
                <c:pt idx="2554">
                  <c:v>44649</c:v>
                </c:pt>
                <c:pt idx="2555">
                  <c:v>44650</c:v>
                </c:pt>
                <c:pt idx="2556">
                  <c:v>44651</c:v>
                </c:pt>
              </c:numCache>
            </c:numRef>
          </c:xVal>
          <c:yVal>
            <c:numRef>
              <c:f>'roční náklady'!$F$17:$F$2573</c:f>
              <c:numCache>
                <c:formatCode>General</c:formatCode>
                <c:ptCount val="2557"/>
                <c:pt idx="0">
                  <c:v>4.172083333333334</c:v>
                </c:pt>
                <c:pt idx="1">
                  <c:v>4.172083333333334</c:v>
                </c:pt>
                <c:pt idx="2">
                  <c:v>3.6970833333333335</c:v>
                </c:pt>
                <c:pt idx="3">
                  <c:v>4.1087500000000006</c:v>
                </c:pt>
                <c:pt idx="4">
                  <c:v>3.9820833333333332</c:v>
                </c:pt>
                <c:pt idx="5">
                  <c:v>4.3304166666666664</c:v>
                </c:pt>
                <c:pt idx="6">
                  <c:v>3.317083333333334</c:v>
                </c:pt>
                <c:pt idx="7">
                  <c:v>2.7154166666666666</c:v>
                </c:pt>
                <c:pt idx="8">
                  <c:v>2.1770833333333335</c:v>
                </c:pt>
                <c:pt idx="9">
                  <c:v>1.7970833333333336</c:v>
                </c:pt>
                <c:pt idx="10">
                  <c:v>0</c:v>
                </c:pt>
                <c:pt idx="11">
                  <c:v>1.1004166666666673</c:v>
                </c:pt>
                <c:pt idx="12">
                  <c:v>1.8287500000000005</c:v>
                </c:pt>
                <c:pt idx="13">
                  <c:v>1.9237499999999996</c:v>
                </c:pt>
                <c:pt idx="14">
                  <c:v>0</c:v>
                </c:pt>
                <c:pt idx="15">
                  <c:v>0</c:v>
                </c:pt>
                <c:pt idx="16">
                  <c:v>2.2087500000000007</c:v>
                </c:pt>
                <c:pt idx="17">
                  <c:v>3.0954166666666674</c:v>
                </c:pt>
                <c:pt idx="18">
                  <c:v>2.4937499999999999</c:v>
                </c:pt>
                <c:pt idx="19">
                  <c:v>1.5120833333333339</c:v>
                </c:pt>
                <c:pt idx="20">
                  <c:v>0</c:v>
                </c:pt>
                <c:pt idx="21">
                  <c:v>1.892083333333334</c:v>
                </c:pt>
                <c:pt idx="22">
                  <c:v>1.4487499999999998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2.8104166666666668</c:v>
                </c:pt>
                <c:pt idx="28">
                  <c:v>2.6204166666666677</c:v>
                </c:pt>
                <c:pt idx="29">
                  <c:v>2.1454166666666676</c:v>
                </c:pt>
                <c:pt idx="30">
                  <c:v>1.955416666666667</c:v>
                </c:pt>
                <c:pt idx="31">
                  <c:v>1.6387500000000004</c:v>
                </c:pt>
                <c:pt idx="32">
                  <c:v>1.3854166666666667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1.1320833333333331</c:v>
                </c:pt>
                <c:pt idx="41">
                  <c:v>0</c:v>
                </c:pt>
                <c:pt idx="42">
                  <c:v>0</c:v>
                </c:pt>
                <c:pt idx="43">
                  <c:v>1.1637500000000003</c:v>
                </c:pt>
                <c:pt idx="44">
                  <c:v>1.4487499999999998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1.4170833333333339</c:v>
                </c:pt>
                <c:pt idx="50">
                  <c:v>1.3220833333333337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1.607083333333333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1.2587500000000005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1.0687500000000001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1.0687500000000001</c:v>
                </c:pt>
                <c:pt idx="159">
                  <c:v>1.1004166666666673</c:v>
                </c:pt>
                <c:pt idx="160">
                  <c:v>0</c:v>
                </c:pt>
                <c:pt idx="161">
                  <c:v>0</c:v>
                </c:pt>
                <c:pt idx="162">
                  <c:v>1.3220833333333337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1.0054166666666668</c:v>
                </c:pt>
                <c:pt idx="177">
                  <c:v>0</c:v>
                </c:pt>
                <c:pt idx="178">
                  <c:v>0</c:v>
                </c:pt>
                <c:pt idx="179">
                  <c:v>1.1637500000000003</c:v>
                </c:pt>
                <c:pt idx="180">
                  <c:v>1.1320833333333331</c:v>
                </c:pt>
                <c:pt idx="181">
                  <c:v>1.3854166666666667</c:v>
                </c:pt>
                <c:pt idx="182">
                  <c:v>1.8604166666666666</c:v>
                </c:pt>
                <c:pt idx="183">
                  <c:v>2.3354166666666667</c:v>
                </c:pt>
                <c:pt idx="184">
                  <c:v>1.54375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1.5754166666666671</c:v>
                </c:pt>
                <c:pt idx="192">
                  <c:v>2.3037500000000009</c:v>
                </c:pt>
                <c:pt idx="193">
                  <c:v>3.2220833333333334</c:v>
                </c:pt>
                <c:pt idx="194">
                  <c:v>4.0137499999999999</c:v>
                </c:pt>
                <c:pt idx="195">
                  <c:v>4.2987500000000001</c:v>
                </c:pt>
                <c:pt idx="196">
                  <c:v>3.4754166666666673</c:v>
                </c:pt>
                <c:pt idx="197">
                  <c:v>2.3037500000000009</c:v>
                </c:pt>
                <c:pt idx="198">
                  <c:v>2.2720833333333337</c:v>
                </c:pt>
                <c:pt idx="199">
                  <c:v>2.8737499999999998</c:v>
                </c:pt>
                <c:pt idx="200">
                  <c:v>3.4120833333333342</c:v>
                </c:pt>
                <c:pt idx="201">
                  <c:v>2.5570833333333329</c:v>
                </c:pt>
                <c:pt idx="202">
                  <c:v>2.9370833333333342</c:v>
                </c:pt>
                <c:pt idx="203">
                  <c:v>2.2720833333333337</c:v>
                </c:pt>
                <c:pt idx="204">
                  <c:v>2.0187499999999998</c:v>
                </c:pt>
                <c:pt idx="205">
                  <c:v>1.7654166666666664</c:v>
                </c:pt>
                <c:pt idx="206">
                  <c:v>3.0954166666666674</c:v>
                </c:pt>
                <c:pt idx="207">
                  <c:v>2.7787500000000009</c:v>
                </c:pt>
                <c:pt idx="208">
                  <c:v>2.2087500000000007</c:v>
                </c:pt>
                <c:pt idx="209">
                  <c:v>2.3037500000000009</c:v>
                </c:pt>
                <c:pt idx="210">
                  <c:v>2.3987499999999997</c:v>
                </c:pt>
                <c:pt idx="211">
                  <c:v>2.2404166666666665</c:v>
                </c:pt>
                <c:pt idx="212">
                  <c:v>2.1137500000000005</c:v>
                </c:pt>
                <c:pt idx="213">
                  <c:v>2.1137500000000005</c:v>
                </c:pt>
                <c:pt idx="214">
                  <c:v>2.6204166666666677</c:v>
                </c:pt>
                <c:pt idx="215">
                  <c:v>3.7920833333333337</c:v>
                </c:pt>
                <c:pt idx="216">
                  <c:v>4.4570833333333333</c:v>
                </c:pt>
                <c:pt idx="217">
                  <c:v>4.4570833333333333</c:v>
                </c:pt>
                <c:pt idx="218">
                  <c:v>2.6837500000000007</c:v>
                </c:pt>
                <c:pt idx="219">
                  <c:v>2.3987499999999997</c:v>
                </c:pt>
                <c:pt idx="220">
                  <c:v>0</c:v>
                </c:pt>
                <c:pt idx="221">
                  <c:v>0</c:v>
                </c:pt>
                <c:pt idx="222">
                  <c:v>1.1320833333333331</c:v>
                </c:pt>
                <c:pt idx="223">
                  <c:v>0</c:v>
                </c:pt>
                <c:pt idx="224">
                  <c:v>0</c:v>
                </c:pt>
                <c:pt idx="225">
                  <c:v>1.7970833333333336</c:v>
                </c:pt>
                <c:pt idx="226">
                  <c:v>1.7337500000000006</c:v>
                </c:pt>
                <c:pt idx="227">
                  <c:v>2.6837500000000007</c:v>
                </c:pt>
                <c:pt idx="228">
                  <c:v>2.0820833333333328</c:v>
                </c:pt>
                <c:pt idx="229">
                  <c:v>1.2270833333333333</c:v>
                </c:pt>
                <c:pt idx="230">
                  <c:v>1.5754166666666671</c:v>
                </c:pt>
                <c:pt idx="231">
                  <c:v>0</c:v>
                </c:pt>
                <c:pt idx="232">
                  <c:v>1.4170833333333339</c:v>
                </c:pt>
                <c:pt idx="233">
                  <c:v>2.842083333333334</c:v>
                </c:pt>
                <c:pt idx="234">
                  <c:v>3.9504166666666674</c:v>
                </c:pt>
                <c:pt idx="235">
                  <c:v>4.7420833333333343</c:v>
                </c:pt>
                <c:pt idx="236">
                  <c:v>4.9004166666666675</c:v>
                </c:pt>
                <c:pt idx="237">
                  <c:v>5.2487500000000002</c:v>
                </c:pt>
                <c:pt idx="238">
                  <c:v>4.8687500000000004</c:v>
                </c:pt>
                <c:pt idx="239">
                  <c:v>4.3620833333333335</c:v>
                </c:pt>
                <c:pt idx="240">
                  <c:v>4.2037500000000012</c:v>
                </c:pt>
                <c:pt idx="241">
                  <c:v>4.6470833333333328</c:v>
                </c:pt>
                <c:pt idx="242">
                  <c:v>3.6654166666666663</c:v>
                </c:pt>
                <c:pt idx="243">
                  <c:v>2.7470833333333338</c:v>
                </c:pt>
                <c:pt idx="244">
                  <c:v>2.5570833333333329</c:v>
                </c:pt>
                <c:pt idx="245">
                  <c:v>2.3670833333333339</c:v>
                </c:pt>
                <c:pt idx="246">
                  <c:v>2.8737499999999998</c:v>
                </c:pt>
                <c:pt idx="247">
                  <c:v>3.8870833333333343</c:v>
                </c:pt>
                <c:pt idx="248">
                  <c:v>3.4120833333333342</c:v>
                </c:pt>
                <c:pt idx="249">
                  <c:v>3.032083333333333</c:v>
                </c:pt>
                <c:pt idx="250">
                  <c:v>2.8737499999999998</c:v>
                </c:pt>
                <c:pt idx="251">
                  <c:v>4.2037500000000012</c:v>
                </c:pt>
                <c:pt idx="252">
                  <c:v>3.9187500000000002</c:v>
                </c:pt>
                <c:pt idx="253">
                  <c:v>4.3620833333333335</c:v>
                </c:pt>
                <c:pt idx="254">
                  <c:v>4.3620833333333335</c:v>
                </c:pt>
                <c:pt idx="255">
                  <c:v>3.4437500000000001</c:v>
                </c:pt>
                <c:pt idx="256">
                  <c:v>3.1904166666666662</c:v>
                </c:pt>
                <c:pt idx="257">
                  <c:v>4.6154166666666665</c:v>
                </c:pt>
                <c:pt idx="258">
                  <c:v>3.6020833333333333</c:v>
                </c:pt>
                <c:pt idx="259">
                  <c:v>3.5704166666666675</c:v>
                </c:pt>
                <c:pt idx="260">
                  <c:v>2.5254166666666671</c:v>
                </c:pt>
                <c:pt idx="261">
                  <c:v>2.6204166666666677</c:v>
                </c:pt>
                <c:pt idx="262">
                  <c:v>2.4937499999999999</c:v>
                </c:pt>
                <c:pt idx="263">
                  <c:v>3.8554166666666672</c:v>
                </c:pt>
                <c:pt idx="264">
                  <c:v>3.4754166666666673</c:v>
                </c:pt>
                <c:pt idx="265">
                  <c:v>2.0504166666666674</c:v>
                </c:pt>
                <c:pt idx="266">
                  <c:v>2.3354166666666667</c:v>
                </c:pt>
                <c:pt idx="267">
                  <c:v>3.9504166666666674</c:v>
                </c:pt>
                <c:pt idx="268">
                  <c:v>2.3354166666666667</c:v>
                </c:pt>
                <c:pt idx="269">
                  <c:v>1.5754166666666671</c:v>
                </c:pt>
                <c:pt idx="270">
                  <c:v>2.3670833333333339</c:v>
                </c:pt>
                <c:pt idx="271">
                  <c:v>2.5570833333333329</c:v>
                </c:pt>
                <c:pt idx="272">
                  <c:v>3.9187500000000002</c:v>
                </c:pt>
                <c:pt idx="273">
                  <c:v>4.8370833333333341</c:v>
                </c:pt>
                <c:pt idx="274">
                  <c:v>5.7870833333333334</c:v>
                </c:pt>
                <c:pt idx="275">
                  <c:v>5.34375</c:v>
                </c:pt>
                <c:pt idx="276">
                  <c:v>5.2487500000000002</c:v>
                </c:pt>
                <c:pt idx="277">
                  <c:v>6.4520833333333343</c:v>
                </c:pt>
                <c:pt idx="278">
                  <c:v>6.9904166666666665</c:v>
                </c:pt>
                <c:pt idx="279">
                  <c:v>6.7370833333333335</c:v>
                </c:pt>
                <c:pt idx="280">
                  <c:v>6.0720833333333335</c:v>
                </c:pt>
                <c:pt idx="281">
                  <c:v>5.4704166666666669</c:v>
                </c:pt>
                <c:pt idx="282">
                  <c:v>4.3304166666666664</c:v>
                </c:pt>
                <c:pt idx="283">
                  <c:v>5.9770833333333346</c:v>
                </c:pt>
                <c:pt idx="284">
                  <c:v>4.8054166666666669</c:v>
                </c:pt>
                <c:pt idx="285">
                  <c:v>4.2987500000000001</c:v>
                </c:pt>
                <c:pt idx="286">
                  <c:v>3.6020833333333333</c:v>
                </c:pt>
                <c:pt idx="287">
                  <c:v>4.0137499999999999</c:v>
                </c:pt>
                <c:pt idx="288">
                  <c:v>4.7420833333333343</c:v>
                </c:pt>
                <c:pt idx="289">
                  <c:v>4.7737500000000006</c:v>
                </c:pt>
                <c:pt idx="290">
                  <c:v>5.5020833333333332</c:v>
                </c:pt>
                <c:pt idx="291">
                  <c:v>6.00875</c:v>
                </c:pt>
                <c:pt idx="292">
                  <c:v>7.2120833333333341</c:v>
                </c:pt>
                <c:pt idx="293">
                  <c:v>7.6237500000000002</c:v>
                </c:pt>
                <c:pt idx="294">
                  <c:v>6.7370833333333335</c:v>
                </c:pt>
                <c:pt idx="295">
                  <c:v>6.7370833333333335</c:v>
                </c:pt>
                <c:pt idx="296">
                  <c:v>8.1304166666666671</c:v>
                </c:pt>
                <c:pt idx="297">
                  <c:v>7.4020833333333345</c:v>
                </c:pt>
                <c:pt idx="298">
                  <c:v>4.2354166666666666</c:v>
                </c:pt>
                <c:pt idx="299">
                  <c:v>3.5070833333333331</c:v>
                </c:pt>
                <c:pt idx="300">
                  <c:v>3.032083333333333</c:v>
                </c:pt>
                <c:pt idx="301">
                  <c:v>1.9237499999999996</c:v>
                </c:pt>
                <c:pt idx="302">
                  <c:v>2.4304166666666669</c:v>
                </c:pt>
                <c:pt idx="303">
                  <c:v>3.4120833333333342</c:v>
                </c:pt>
                <c:pt idx="304">
                  <c:v>2.7787500000000009</c:v>
                </c:pt>
                <c:pt idx="305">
                  <c:v>3.8237499999999995</c:v>
                </c:pt>
                <c:pt idx="306">
                  <c:v>2.3670833333333339</c:v>
                </c:pt>
                <c:pt idx="307">
                  <c:v>1.7337500000000006</c:v>
                </c:pt>
                <c:pt idx="308">
                  <c:v>3.5070833333333331</c:v>
                </c:pt>
                <c:pt idx="309">
                  <c:v>4.2037500000000012</c:v>
                </c:pt>
                <c:pt idx="310">
                  <c:v>3.9504166666666674</c:v>
                </c:pt>
                <c:pt idx="311">
                  <c:v>3.253750000000001</c:v>
                </c:pt>
                <c:pt idx="312">
                  <c:v>4.0770833333333334</c:v>
                </c:pt>
                <c:pt idx="313">
                  <c:v>2.5254166666666671</c:v>
                </c:pt>
                <c:pt idx="314">
                  <c:v>2.4304166666666669</c:v>
                </c:pt>
                <c:pt idx="315">
                  <c:v>3.4754166666666673</c:v>
                </c:pt>
                <c:pt idx="316">
                  <c:v>3.8554166666666672</c:v>
                </c:pt>
                <c:pt idx="317">
                  <c:v>4.5837500000000002</c:v>
                </c:pt>
                <c:pt idx="318">
                  <c:v>4.4570833333333333</c:v>
                </c:pt>
                <c:pt idx="319">
                  <c:v>3.032083333333333</c:v>
                </c:pt>
                <c:pt idx="320">
                  <c:v>3.3487499999999999</c:v>
                </c:pt>
                <c:pt idx="321">
                  <c:v>4.6470833333333328</c:v>
                </c:pt>
                <c:pt idx="322">
                  <c:v>5.1854166666666668</c:v>
                </c:pt>
                <c:pt idx="323">
                  <c:v>4.4570833333333333</c:v>
                </c:pt>
                <c:pt idx="324">
                  <c:v>4.3304166666666664</c:v>
                </c:pt>
                <c:pt idx="325">
                  <c:v>4.0770833333333334</c:v>
                </c:pt>
                <c:pt idx="326">
                  <c:v>1.955416666666667</c:v>
                </c:pt>
                <c:pt idx="327">
                  <c:v>1.4804166666666669</c:v>
                </c:pt>
                <c:pt idx="328">
                  <c:v>4.2354166666666666</c:v>
                </c:pt>
                <c:pt idx="329">
                  <c:v>4.3620833333333335</c:v>
                </c:pt>
                <c:pt idx="330">
                  <c:v>5.0270833333333336</c:v>
                </c:pt>
                <c:pt idx="331">
                  <c:v>5.1854166666666668</c:v>
                </c:pt>
                <c:pt idx="332">
                  <c:v>5.1537500000000005</c:v>
                </c:pt>
                <c:pt idx="333">
                  <c:v>4.5837500000000002</c:v>
                </c:pt>
                <c:pt idx="334">
                  <c:v>4.3937499999999998</c:v>
                </c:pt>
                <c:pt idx="335">
                  <c:v>5.1854166666666668</c:v>
                </c:pt>
                <c:pt idx="336">
                  <c:v>4.425416666666667</c:v>
                </c:pt>
                <c:pt idx="337">
                  <c:v>4.0454166666666671</c:v>
                </c:pt>
                <c:pt idx="338">
                  <c:v>4.0137499999999999</c:v>
                </c:pt>
                <c:pt idx="339">
                  <c:v>3.9820833333333332</c:v>
                </c:pt>
                <c:pt idx="340">
                  <c:v>3.9504166666666674</c:v>
                </c:pt>
                <c:pt idx="341">
                  <c:v>4.425416666666667</c:v>
                </c:pt>
                <c:pt idx="342">
                  <c:v>4.6470833333333328</c:v>
                </c:pt>
                <c:pt idx="343">
                  <c:v>4.9004166666666675</c:v>
                </c:pt>
                <c:pt idx="344">
                  <c:v>3.6337500000000005</c:v>
                </c:pt>
                <c:pt idx="345">
                  <c:v>3.6337500000000005</c:v>
                </c:pt>
                <c:pt idx="346">
                  <c:v>3.9820833333333332</c:v>
                </c:pt>
                <c:pt idx="347">
                  <c:v>4.0770833333333334</c:v>
                </c:pt>
                <c:pt idx="348">
                  <c:v>4.140416666666666</c:v>
                </c:pt>
                <c:pt idx="349">
                  <c:v>4.2987500000000001</c:v>
                </c:pt>
                <c:pt idx="350">
                  <c:v>4.140416666666666</c:v>
                </c:pt>
                <c:pt idx="351">
                  <c:v>3.8870833333333343</c:v>
                </c:pt>
                <c:pt idx="352">
                  <c:v>3.5704166666666675</c:v>
                </c:pt>
                <c:pt idx="353">
                  <c:v>3.5704166666666675</c:v>
                </c:pt>
                <c:pt idx="354">
                  <c:v>3.7604166666666665</c:v>
                </c:pt>
                <c:pt idx="355">
                  <c:v>3.1270833333333332</c:v>
                </c:pt>
                <c:pt idx="356">
                  <c:v>3.2220833333333334</c:v>
                </c:pt>
                <c:pt idx="357">
                  <c:v>3.5387500000000003</c:v>
                </c:pt>
                <c:pt idx="358">
                  <c:v>3.6654166666666663</c:v>
                </c:pt>
                <c:pt idx="359">
                  <c:v>3.4437500000000001</c:v>
                </c:pt>
                <c:pt idx="360">
                  <c:v>3.0954166666666674</c:v>
                </c:pt>
                <c:pt idx="361">
                  <c:v>2.1137500000000005</c:v>
                </c:pt>
                <c:pt idx="362">
                  <c:v>1.7654166666666664</c:v>
                </c:pt>
                <c:pt idx="363">
                  <c:v>2.0504166666666674</c:v>
                </c:pt>
                <c:pt idx="364">
                  <c:v>2.3987499999999997</c:v>
                </c:pt>
                <c:pt idx="365">
                  <c:v>1.7020833333333334</c:v>
                </c:pt>
                <c:pt idx="366">
                  <c:v>3.4437500000000001</c:v>
                </c:pt>
                <c:pt idx="367">
                  <c:v>2.8737499999999998</c:v>
                </c:pt>
                <c:pt idx="368">
                  <c:v>1.7337500000000006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1.0054166666666668</c:v>
                </c:pt>
                <c:pt idx="373">
                  <c:v>1.9237499999999996</c:v>
                </c:pt>
                <c:pt idx="374">
                  <c:v>2.6837500000000007</c:v>
                </c:pt>
                <c:pt idx="375">
                  <c:v>3.0637500000000002</c:v>
                </c:pt>
                <c:pt idx="376">
                  <c:v>2.3670833333333339</c:v>
                </c:pt>
                <c:pt idx="377">
                  <c:v>1.1954166666666672</c:v>
                </c:pt>
                <c:pt idx="378">
                  <c:v>1.1004166666666673</c:v>
                </c:pt>
                <c:pt idx="379">
                  <c:v>1.6704166666666673</c:v>
                </c:pt>
                <c:pt idx="380">
                  <c:v>2.3037500000000009</c:v>
                </c:pt>
                <c:pt idx="381">
                  <c:v>1.1637500000000003</c:v>
                </c:pt>
                <c:pt idx="382">
                  <c:v>1.7020833333333334</c:v>
                </c:pt>
                <c:pt idx="383">
                  <c:v>2.1454166666666676</c:v>
                </c:pt>
                <c:pt idx="384">
                  <c:v>2.2404166666666665</c:v>
                </c:pt>
                <c:pt idx="385">
                  <c:v>2.4937499999999999</c:v>
                </c:pt>
                <c:pt idx="386">
                  <c:v>2.2404166666666665</c:v>
                </c:pt>
                <c:pt idx="387">
                  <c:v>1.955416666666667</c:v>
                </c:pt>
                <c:pt idx="388">
                  <c:v>2.5254166666666671</c:v>
                </c:pt>
                <c:pt idx="389">
                  <c:v>3.8237499999999995</c:v>
                </c:pt>
                <c:pt idx="390">
                  <c:v>3.8554166666666672</c:v>
                </c:pt>
                <c:pt idx="391">
                  <c:v>3.2854166666666669</c:v>
                </c:pt>
                <c:pt idx="392">
                  <c:v>3.3804166666666671</c:v>
                </c:pt>
                <c:pt idx="393">
                  <c:v>3.253750000000001</c:v>
                </c:pt>
                <c:pt idx="394">
                  <c:v>2.7787500000000009</c:v>
                </c:pt>
                <c:pt idx="395">
                  <c:v>1.6387500000000004</c:v>
                </c:pt>
                <c:pt idx="396">
                  <c:v>1.2270833333333333</c:v>
                </c:pt>
                <c:pt idx="397">
                  <c:v>1.1004166666666673</c:v>
                </c:pt>
                <c:pt idx="398">
                  <c:v>1.2904166666666663</c:v>
                </c:pt>
                <c:pt idx="399">
                  <c:v>2.5887500000000001</c:v>
                </c:pt>
                <c:pt idx="400">
                  <c:v>1.2587500000000005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2.4937499999999999</c:v>
                </c:pt>
                <c:pt idx="411">
                  <c:v>2.3037500000000009</c:v>
                </c:pt>
                <c:pt idx="412">
                  <c:v>1.8604166666666666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1.037083333333334</c:v>
                </c:pt>
                <c:pt idx="538">
                  <c:v>1.1004166666666673</c:v>
                </c:pt>
                <c:pt idx="539">
                  <c:v>1.0054166666666668</c:v>
                </c:pt>
                <c:pt idx="540">
                  <c:v>1.2270833333333333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1.4804166666666669</c:v>
                </c:pt>
                <c:pt idx="552">
                  <c:v>1.6704166666666673</c:v>
                </c:pt>
                <c:pt idx="553">
                  <c:v>2.8104166666666668</c:v>
                </c:pt>
                <c:pt idx="554">
                  <c:v>2.5887500000000001</c:v>
                </c:pt>
                <c:pt idx="555">
                  <c:v>2.5570833333333329</c:v>
                </c:pt>
                <c:pt idx="556">
                  <c:v>2.6837500000000007</c:v>
                </c:pt>
                <c:pt idx="557">
                  <c:v>2.5254166666666671</c:v>
                </c:pt>
                <c:pt idx="558">
                  <c:v>2.8737499999999998</c:v>
                </c:pt>
                <c:pt idx="559">
                  <c:v>2.842083333333334</c:v>
                </c:pt>
                <c:pt idx="560">
                  <c:v>3.0004166666666672</c:v>
                </c:pt>
                <c:pt idx="561">
                  <c:v>2.8737499999999998</c:v>
                </c:pt>
                <c:pt idx="562">
                  <c:v>2.4620833333333341</c:v>
                </c:pt>
                <c:pt idx="563">
                  <c:v>1.892083333333334</c:v>
                </c:pt>
                <c:pt idx="564">
                  <c:v>1.3854166666666667</c:v>
                </c:pt>
                <c:pt idx="565">
                  <c:v>2.4304166666666669</c:v>
                </c:pt>
                <c:pt idx="566">
                  <c:v>1.8287500000000005</c:v>
                </c:pt>
                <c:pt idx="567">
                  <c:v>1.6704166666666673</c:v>
                </c:pt>
                <c:pt idx="568">
                  <c:v>2.2720833333333337</c:v>
                </c:pt>
                <c:pt idx="569">
                  <c:v>2.6204166666666677</c:v>
                </c:pt>
                <c:pt idx="570">
                  <c:v>3.1904166666666662</c:v>
                </c:pt>
                <c:pt idx="571">
                  <c:v>3.0004166666666672</c:v>
                </c:pt>
                <c:pt idx="572">
                  <c:v>2.0187499999999998</c:v>
                </c:pt>
                <c:pt idx="573">
                  <c:v>1.7020833333333334</c:v>
                </c:pt>
                <c:pt idx="574">
                  <c:v>2.1770833333333335</c:v>
                </c:pt>
                <c:pt idx="575">
                  <c:v>2.1137500000000005</c:v>
                </c:pt>
                <c:pt idx="576">
                  <c:v>1.955416666666667</c:v>
                </c:pt>
                <c:pt idx="577">
                  <c:v>1.8287500000000005</c:v>
                </c:pt>
                <c:pt idx="578">
                  <c:v>2.9370833333333342</c:v>
                </c:pt>
                <c:pt idx="579">
                  <c:v>3.1587500000000004</c:v>
                </c:pt>
                <c:pt idx="580">
                  <c:v>2.0504166666666674</c:v>
                </c:pt>
                <c:pt idx="581">
                  <c:v>2.7154166666666666</c:v>
                </c:pt>
                <c:pt idx="582">
                  <c:v>3.8237499999999995</c:v>
                </c:pt>
                <c:pt idx="583">
                  <c:v>3.6970833333333335</c:v>
                </c:pt>
                <c:pt idx="584">
                  <c:v>3.7287500000000007</c:v>
                </c:pt>
                <c:pt idx="585">
                  <c:v>3.2854166666666669</c:v>
                </c:pt>
                <c:pt idx="586">
                  <c:v>3.8554166666666672</c:v>
                </c:pt>
                <c:pt idx="587">
                  <c:v>4.5204166666666667</c:v>
                </c:pt>
                <c:pt idx="588">
                  <c:v>4.67875</c:v>
                </c:pt>
                <c:pt idx="589">
                  <c:v>4.4887499999999996</c:v>
                </c:pt>
                <c:pt idx="590">
                  <c:v>4.3304166666666664</c:v>
                </c:pt>
                <c:pt idx="591">
                  <c:v>5.090416666666667</c:v>
                </c:pt>
                <c:pt idx="592">
                  <c:v>5.4704166666666669</c:v>
                </c:pt>
                <c:pt idx="593">
                  <c:v>5.8504166666666659</c:v>
                </c:pt>
                <c:pt idx="594">
                  <c:v>5.4387499999999998</c:v>
                </c:pt>
                <c:pt idx="595">
                  <c:v>3.1587500000000004</c:v>
                </c:pt>
                <c:pt idx="596">
                  <c:v>2.1137500000000005</c:v>
                </c:pt>
                <c:pt idx="597">
                  <c:v>2.0820833333333328</c:v>
                </c:pt>
                <c:pt idx="598">
                  <c:v>2.905416666666667</c:v>
                </c:pt>
                <c:pt idx="599">
                  <c:v>3.6337500000000005</c:v>
                </c:pt>
                <c:pt idx="600">
                  <c:v>3.8237499999999995</c:v>
                </c:pt>
                <c:pt idx="601">
                  <c:v>2.5570833333333329</c:v>
                </c:pt>
                <c:pt idx="602">
                  <c:v>2.6204166666666677</c:v>
                </c:pt>
                <c:pt idx="603">
                  <c:v>2.8104166666666668</c:v>
                </c:pt>
                <c:pt idx="604">
                  <c:v>3.2854166666666669</c:v>
                </c:pt>
                <c:pt idx="605">
                  <c:v>4.0137499999999999</c:v>
                </c:pt>
                <c:pt idx="606">
                  <c:v>3.8237499999999995</c:v>
                </c:pt>
                <c:pt idx="607">
                  <c:v>5.090416666666667</c:v>
                </c:pt>
                <c:pt idx="608">
                  <c:v>5.5020833333333332</c:v>
                </c:pt>
                <c:pt idx="609">
                  <c:v>5.3120833333333337</c:v>
                </c:pt>
                <c:pt idx="610">
                  <c:v>3.9504166666666674</c:v>
                </c:pt>
                <c:pt idx="611">
                  <c:v>3.8870833333333343</c:v>
                </c:pt>
                <c:pt idx="612">
                  <c:v>5.7237499999999999</c:v>
                </c:pt>
                <c:pt idx="613">
                  <c:v>6.4837499999999997</c:v>
                </c:pt>
                <c:pt idx="614">
                  <c:v>6.2937500000000011</c:v>
                </c:pt>
                <c:pt idx="615">
                  <c:v>5.5654166666666667</c:v>
                </c:pt>
                <c:pt idx="616">
                  <c:v>5.2804166666666665</c:v>
                </c:pt>
                <c:pt idx="617">
                  <c:v>4.0770833333333334</c:v>
                </c:pt>
                <c:pt idx="618">
                  <c:v>3.1904166666666662</c:v>
                </c:pt>
                <c:pt idx="619">
                  <c:v>2.6204166666666677</c:v>
                </c:pt>
                <c:pt idx="620">
                  <c:v>3.0954166666666674</c:v>
                </c:pt>
                <c:pt idx="621">
                  <c:v>3.7920833333333337</c:v>
                </c:pt>
                <c:pt idx="622">
                  <c:v>5.4387499999999998</c:v>
                </c:pt>
                <c:pt idx="623">
                  <c:v>4.140416666666666</c:v>
                </c:pt>
                <c:pt idx="624">
                  <c:v>4.7104166666666663</c:v>
                </c:pt>
                <c:pt idx="625">
                  <c:v>4.9637500000000001</c:v>
                </c:pt>
                <c:pt idx="626">
                  <c:v>5.7870833333333334</c:v>
                </c:pt>
                <c:pt idx="627">
                  <c:v>4.8370833333333341</c:v>
                </c:pt>
                <c:pt idx="628">
                  <c:v>4.67875</c:v>
                </c:pt>
                <c:pt idx="629">
                  <c:v>5.3754166666666672</c:v>
                </c:pt>
                <c:pt idx="630">
                  <c:v>5.7554166666666662</c:v>
                </c:pt>
                <c:pt idx="631">
                  <c:v>6.0404166666666672</c:v>
                </c:pt>
                <c:pt idx="632">
                  <c:v>5.1220833333333333</c:v>
                </c:pt>
                <c:pt idx="633">
                  <c:v>3.9820833333333332</c:v>
                </c:pt>
                <c:pt idx="634">
                  <c:v>3.032083333333333</c:v>
                </c:pt>
                <c:pt idx="635">
                  <c:v>2.6520833333333331</c:v>
                </c:pt>
                <c:pt idx="636">
                  <c:v>3.6020833333333333</c:v>
                </c:pt>
                <c:pt idx="637">
                  <c:v>3.8237499999999995</c:v>
                </c:pt>
                <c:pt idx="638">
                  <c:v>5.2487500000000002</c:v>
                </c:pt>
                <c:pt idx="639">
                  <c:v>5.9770833333333346</c:v>
                </c:pt>
                <c:pt idx="640">
                  <c:v>6.4837499999999997</c:v>
                </c:pt>
                <c:pt idx="641">
                  <c:v>6.9587499999999993</c:v>
                </c:pt>
                <c:pt idx="642">
                  <c:v>6.0404166666666672</c:v>
                </c:pt>
                <c:pt idx="643">
                  <c:v>5.090416666666667</c:v>
                </c:pt>
                <c:pt idx="644">
                  <c:v>4.67875</c:v>
                </c:pt>
                <c:pt idx="645">
                  <c:v>6.2304166666666667</c:v>
                </c:pt>
                <c:pt idx="646">
                  <c:v>7.5920833333333331</c:v>
                </c:pt>
                <c:pt idx="647">
                  <c:v>8.0037500000000001</c:v>
                </c:pt>
                <c:pt idx="648">
                  <c:v>6.9270833333333339</c:v>
                </c:pt>
                <c:pt idx="649">
                  <c:v>5.7554166666666662</c:v>
                </c:pt>
                <c:pt idx="650">
                  <c:v>6.6737500000000001</c:v>
                </c:pt>
                <c:pt idx="651">
                  <c:v>7.8770833333333341</c:v>
                </c:pt>
                <c:pt idx="652">
                  <c:v>4.172083333333334</c:v>
                </c:pt>
                <c:pt idx="653">
                  <c:v>4.2670833333333338</c:v>
                </c:pt>
                <c:pt idx="654">
                  <c:v>4.9320833333333338</c:v>
                </c:pt>
                <c:pt idx="655">
                  <c:v>5.090416666666667</c:v>
                </c:pt>
                <c:pt idx="656">
                  <c:v>5.8504166666666659</c:v>
                </c:pt>
                <c:pt idx="657">
                  <c:v>6.2304166666666667</c:v>
                </c:pt>
                <c:pt idx="658">
                  <c:v>6.9270833333333339</c:v>
                </c:pt>
                <c:pt idx="659">
                  <c:v>8.3837499999999991</c:v>
                </c:pt>
                <c:pt idx="660">
                  <c:v>8.0354166666666682</c:v>
                </c:pt>
                <c:pt idx="661">
                  <c:v>7.05375</c:v>
                </c:pt>
                <c:pt idx="662">
                  <c:v>6.8637499999999996</c:v>
                </c:pt>
                <c:pt idx="663">
                  <c:v>6.9587499999999993</c:v>
                </c:pt>
                <c:pt idx="664">
                  <c:v>6.7687500000000007</c:v>
                </c:pt>
                <c:pt idx="665">
                  <c:v>5.8504166666666659</c:v>
                </c:pt>
                <c:pt idx="666">
                  <c:v>5.7237499999999999</c:v>
                </c:pt>
                <c:pt idx="667">
                  <c:v>6.7370833333333335</c:v>
                </c:pt>
                <c:pt idx="668">
                  <c:v>6.8004166666666661</c:v>
                </c:pt>
                <c:pt idx="669">
                  <c:v>7.2754166666666666</c:v>
                </c:pt>
                <c:pt idx="670">
                  <c:v>7.3704166666666673</c:v>
                </c:pt>
                <c:pt idx="671">
                  <c:v>6.5470833333333331</c:v>
                </c:pt>
                <c:pt idx="672">
                  <c:v>6.2620833333333339</c:v>
                </c:pt>
                <c:pt idx="673">
                  <c:v>5.9770833333333346</c:v>
                </c:pt>
                <c:pt idx="674">
                  <c:v>5.3754166666666672</c:v>
                </c:pt>
                <c:pt idx="675">
                  <c:v>4.8370833333333341</c:v>
                </c:pt>
                <c:pt idx="676">
                  <c:v>4.1087500000000006</c:v>
                </c:pt>
                <c:pt idx="677">
                  <c:v>4.7104166666666663</c:v>
                </c:pt>
                <c:pt idx="678">
                  <c:v>5.4070833333333335</c:v>
                </c:pt>
                <c:pt idx="679">
                  <c:v>6.00875</c:v>
                </c:pt>
                <c:pt idx="680">
                  <c:v>6.1987500000000004</c:v>
                </c:pt>
                <c:pt idx="681">
                  <c:v>5.4070833333333335</c:v>
                </c:pt>
                <c:pt idx="682">
                  <c:v>4.8054166666666669</c:v>
                </c:pt>
                <c:pt idx="683">
                  <c:v>4.7104166666666663</c:v>
                </c:pt>
                <c:pt idx="684">
                  <c:v>5.2804166666666665</c:v>
                </c:pt>
                <c:pt idx="685">
                  <c:v>5.2804166666666665</c:v>
                </c:pt>
                <c:pt idx="686">
                  <c:v>4.9004166666666675</c:v>
                </c:pt>
                <c:pt idx="687">
                  <c:v>4.4570833333333333</c:v>
                </c:pt>
                <c:pt idx="688">
                  <c:v>3.6970833333333335</c:v>
                </c:pt>
                <c:pt idx="689">
                  <c:v>3.6337500000000005</c:v>
                </c:pt>
                <c:pt idx="690">
                  <c:v>3.9187500000000002</c:v>
                </c:pt>
                <c:pt idx="691">
                  <c:v>3.317083333333334</c:v>
                </c:pt>
                <c:pt idx="692">
                  <c:v>2.4620833333333341</c:v>
                </c:pt>
                <c:pt idx="693">
                  <c:v>2.2720833333333337</c:v>
                </c:pt>
                <c:pt idx="694">
                  <c:v>1.7970833333333336</c:v>
                </c:pt>
                <c:pt idx="695">
                  <c:v>3.4754166666666673</c:v>
                </c:pt>
                <c:pt idx="696">
                  <c:v>4.1087500000000006</c:v>
                </c:pt>
                <c:pt idx="697">
                  <c:v>3.253750000000001</c:v>
                </c:pt>
                <c:pt idx="698">
                  <c:v>2.8104166666666668</c:v>
                </c:pt>
                <c:pt idx="699">
                  <c:v>3.0954166666666674</c:v>
                </c:pt>
                <c:pt idx="700">
                  <c:v>3.317083333333334</c:v>
                </c:pt>
                <c:pt idx="701">
                  <c:v>2.5887500000000001</c:v>
                </c:pt>
                <c:pt idx="702">
                  <c:v>3.1904166666666662</c:v>
                </c:pt>
                <c:pt idx="703">
                  <c:v>2.5570833333333329</c:v>
                </c:pt>
                <c:pt idx="704">
                  <c:v>2.2087500000000007</c:v>
                </c:pt>
                <c:pt idx="705">
                  <c:v>3.317083333333334</c:v>
                </c:pt>
                <c:pt idx="706">
                  <c:v>3.7604166666666665</c:v>
                </c:pt>
                <c:pt idx="707">
                  <c:v>3.7604166666666665</c:v>
                </c:pt>
                <c:pt idx="708">
                  <c:v>2.7154166666666666</c:v>
                </c:pt>
                <c:pt idx="709">
                  <c:v>3.317083333333334</c:v>
                </c:pt>
                <c:pt idx="710">
                  <c:v>3.2220833333333334</c:v>
                </c:pt>
                <c:pt idx="711">
                  <c:v>4.3304166666666664</c:v>
                </c:pt>
                <c:pt idx="712">
                  <c:v>3.9820833333333332</c:v>
                </c:pt>
                <c:pt idx="713">
                  <c:v>3.0637500000000002</c:v>
                </c:pt>
                <c:pt idx="714">
                  <c:v>2.4304166666666669</c:v>
                </c:pt>
                <c:pt idx="715">
                  <c:v>2.4937499999999999</c:v>
                </c:pt>
                <c:pt idx="716">
                  <c:v>2.2720833333333337</c:v>
                </c:pt>
                <c:pt idx="717">
                  <c:v>2.7470833333333338</c:v>
                </c:pt>
                <c:pt idx="718">
                  <c:v>2.7154166666666666</c:v>
                </c:pt>
                <c:pt idx="719">
                  <c:v>1.4170833333333339</c:v>
                </c:pt>
                <c:pt idx="720">
                  <c:v>1.607083333333333</c:v>
                </c:pt>
                <c:pt idx="721">
                  <c:v>3.4120833333333342</c:v>
                </c:pt>
                <c:pt idx="722">
                  <c:v>3.4754166666666673</c:v>
                </c:pt>
                <c:pt idx="723">
                  <c:v>2.5887500000000001</c:v>
                </c:pt>
                <c:pt idx="724">
                  <c:v>2.8104166666666668</c:v>
                </c:pt>
                <c:pt idx="725">
                  <c:v>2.6837500000000007</c:v>
                </c:pt>
                <c:pt idx="726">
                  <c:v>2.905416666666667</c:v>
                </c:pt>
                <c:pt idx="727">
                  <c:v>1.4804166666666669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1.3854166666666667</c:v>
                </c:pt>
                <c:pt idx="734">
                  <c:v>2.2720833333333337</c:v>
                </c:pt>
                <c:pt idx="735">
                  <c:v>2.2404166666666665</c:v>
                </c:pt>
                <c:pt idx="736">
                  <c:v>2.6520833333333331</c:v>
                </c:pt>
                <c:pt idx="737">
                  <c:v>2.5254166666666671</c:v>
                </c:pt>
                <c:pt idx="738">
                  <c:v>1.4487499999999998</c:v>
                </c:pt>
                <c:pt idx="739">
                  <c:v>0.97374999999999967</c:v>
                </c:pt>
                <c:pt idx="740">
                  <c:v>0</c:v>
                </c:pt>
                <c:pt idx="741">
                  <c:v>2.4620833333333341</c:v>
                </c:pt>
                <c:pt idx="742">
                  <c:v>1.955416666666667</c:v>
                </c:pt>
                <c:pt idx="743">
                  <c:v>2.0504166666666674</c:v>
                </c:pt>
                <c:pt idx="744">
                  <c:v>1.892083333333334</c:v>
                </c:pt>
                <c:pt idx="745">
                  <c:v>1.7020833333333334</c:v>
                </c:pt>
                <c:pt idx="746">
                  <c:v>2.7787500000000009</c:v>
                </c:pt>
                <c:pt idx="747">
                  <c:v>3.4754166666666673</c:v>
                </c:pt>
                <c:pt idx="748">
                  <c:v>3.9187500000000002</c:v>
                </c:pt>
                <c:pt idx="749">
                  <c:v>4.3304166666666664</c:v>
                </c:pt>
                <c:pt idx="750">
                  <c:v>3.9504166666666674</c:v>
                </c:pt>
                <c:pt idx="751">
                  <c:v>3.0004166666666672</c:v>
                </c:pt>
                <c:pt idx="752">
                  <c:v>2.5254166666666671</c:v>
                </c:pt>
                <c:pt idx="753">
                  <c:v>3.0637500000000002</c:v>
                </c:pt>
                <c:pt idx="754">
                  <c:v>2.3670833333333339</c:v>
                </c:pt>
                <c:pt idx="755">
                  <c:v>1.7654166666666664</c:v>
                </c:pt>
                <c:pt idx="756">
                  <c:v>3.5704166666666675</c:v>
                </c:pt>
                <c:pt idx="757">
                  <c:v>3.032083333333333</c:v>
                </c:pt>
                <c:pt idx="758">
                  <c:v>3.3804166666666671</c:v>
                </c:pt>
                <c:pt idx="759">
                  <c:v>2.8104166666666668</c:v>
                </c:pt>
                <c:pt idx="760">
                  <c:v>2.0504166666666674</c:v>
                </c:pt>
                <c:pt idx="761">
                  <c:v>1.7020833333333334</c:v>
                </c:pt>
                <c:pt idx="762">
                  <c:v>1.5120833333333339</c:v>
                </c:pt>
                <c:pt idx="763">
                  <c:v>1.3537500000000007</c:v>
                </c:pt>
                <c:pt idx="764">
                  <c:v>1.3220833333333337</c:v>
                </c:pt>
                <c:pt idx="765">
                  <c:v>1.955416666666667</c:v>
                </c:pt>
                <c:pt idx="766">
                  <c:v>0</c:v>
                </c:pt>
                <c:pt idx="767">
                  <c:v>0</c:v>
                </c:pt>
                <c:pt idx="768">
                  <c:v>1.6387500000000004</c:v>
                </c:pt>
                <c:pt idx="769">
                  <c:v>3.1904166666666662</c:v>
                </c:pt>
                <c:pt idx="770">
                  <c:v>2.6520833333333331</c:v>
                </c:pt>
                <c:pt idx="771">
                  <c:v>1.037083333333334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1.7337500000000006</c:v>
                </c:pt>
                <c:pt idx="900">
                  <c:v>1.5754166666666671</c:v>
                </c:pt>
                <c:pt idx="901">
                  <c:v>1.8287500000000005</c:v>
                </c:pt>
                <c:pt idx="902">
                  <c:v>1.892083333333334</c:v>
                </c:pt>
                <c:pt idx="903">
                  <c:v>1.3220833333333337</c:v>
                </c:pt>
                <c:pt idx="904">
                  <c:v>1.3220833333333337</c:v>
                </c:pt>
                <c:pt idx="905">
                  <c:v>0</c:v>
                </c:pt>
                <c:pt idx="906">
                  <c:v>1.607083333333333</c:v>
                </c:pt>
                <c:pt idx="907">
                  <c:v>1.4170833333333339</c:v>
                </c:pt>
                <c:pt idx="908">
                  <c:v>0.97374999999999967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1.2270833333333333</c:v>
                </c:pt>
                <c:pt idx="914">
                  <c:v>1.5120833333333339</c:v>
                </c:pt>
                <c:pt idx="915">
                  <c:v>1.0054166666666668</c:v>
                </c:pt>
                <c:pt idx="916">
                  <c:v>1.1320833333333331</c:v>
                </c:pt>
                <c:pt idx="917">
                  <c:v>1.2587500000000005</c:v>
                </c:pt>
                <c:pt idx="918">
                  <c:v>1.1004166666666673</c:v>
                </c:pt>
                <c:pt idx="919">
                  <c:v>1.7337500000000006</c:v>
                </c:pt>
                <c:pt idx="920">
                  <c:v>1.7970833333333336</c:v>
                </c:pt>
                <c:pt idx="921">
                  <c:v>1.7654166666666664</c:v>
                </c:pt>
                <c:pt idx="922">
                  <c:v>2.3670833333333339</c:v>
                </c:pt>
                <c:pt idx="923">
                  <c:v>1.54375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1.7654166666666664</c:v>
                </c:pt>
                <c:pt idx="932">
                  <c:v>1.5120833333333339</c:v>
                </c:pt>
                <c:pt idx="933">
                  <c:v>1.8287500000000005</c:v>
                </c:pt>
                <c:pt idx="934">
                  <c:v>1.4487499999999998</c:v>
                </c:pt>
                <c:pt idx="935">
                  <c:v>1.6387500000000004</c:v>
                </c:pt>
                <c:pt idx="936">
                  <c:v>2.1137500000000005</c:v>
                </c:pt>
                <c:pt idx="937">
                  <c:v>1.7020833333333334</c:v>
                </c:pt>
                <c:pt idx="938">
                  <c:v>0</c:v>
                </c:pt>
                <c:pt idx="939">
                  <c:v>0</c:v>
                </c:pt>
                <c:pt idx="940">
                  <c:v>1.7970833333333336</c:v>
                </c:pt>
                <c:pt idx="941">
                  <c:v>2.2720833333333337</c:v>
                </c:pt>
                <c:pt idx="942">
                  <c:v>2.842083333333334</c:v>
                </c:pt>
                <c:pt idx="943">
                  <c:v>3.3804166666666671</c:v>
                </c:pt>
                <c:pt idx="944">
                  <c:v>2.96875</c:v>
                </c:pt>
                <c:pt idx="945">
                  <c:v>2.7470833333333338</c:v>
                </c:pt>
                <c:pt idx="946">
                  <c:v>1.955416666666667</c:v>
                </c:pt>
                <c:pt idx="947">
                  <c:v>2.7470833333333338</c:v>
                </c:pt>
                <c:pt idx="948">
                  <c:v>3.4437500000000001</c:v>
                </c:pt>
                <c:pt idx="949">
                  <c:v>3.1587500000000004</c:v>
                </c:pt>
                <c:pt idx="950">
                  <c:v>3.032083333333333</c:v>
                </c:pt>
                <c:pt idx="951">
                  <c:v>2.8737499999999998</c:v>
                </c:pt>
                <c:pt idx="952">
                  <c:v>3.3487499999999999</c:v>
                </c:pt>
                <c:pt idx="953">
                  <c:v>2.7470833333333338</c:v>
                </c:pt>
                <c:pt idx="954">
                  <c:v>2.7787500000000009</c:v>
                </c:pt>
                <c:pt idx="955">
                  <c:v>3.317083333333334</c:v>
                </c:pt>
                <c:pt idx="956">
                  <c:v>3.8554166666666672</c:v>
                </c:pt>
                <c:pt idx="957">
                  <c:v>4.0454166666666671</c:v>
                </c:pt>
                <c:pt idx="958">
                  <c:v>4.0454166666666671</c:v>
                </c:pt>
                <c:pt idx="959">
                  <c:v>3.5704166666666675</c:v>
                </c:pt>
                <c:pt idx="960">
                  <c:v>3.7920833333333337</c:v>
                </c:pt>
                <c:pt idx="961">
                  <c:v>3.8237499999999995</c:v>
                </c:pt>
                <c:pt idx="962">
                  <c:v>3.9187500000000002</c:v>
                </c:pt>
                <c:pt idx="963">
                  <c:v>3.6654166666666663</c:v>
                </c:pt>
                <c:pt idx="964">
                  <c:v>3.8554166666666672</c:v>
                </c:pt>
                <c:pt idx="965">
                  <c:v>3.253750000000001</c:v>
                </c:pt>
                <c:pt idx="966">
                  <c:v>2.5887500000000001</c:v>
                </c:pt>
                <c:pt idx="967">
                  <c:v>3.6654166666666663</c:v>
                </c:pt>
                <c:pt idx="968">
                  <c:v>2.9370833333333342</c:v>
                </c:pt>
                <c:pt idx="969">
                  <c:v>3.2220833333333334</c:v>
                </c:pt>
                <c:pt idx="970">
                  <c:v>4.2354166666666666</c:v>
                </c:pt>
                <c:pt idx="971">
                  <c:v>3.9820833333333332</c:v>
                </c:pt>
                <c:pt idx="972">
                  <c:v>3.4754166666666673</c:v>
                </c:pt>
                <c:pt idx="973">
                  <c:v>4.140416666666666</c:v>
                </c:pt>
                <c:pt idx="974">
                  <c:v>4.5837500000000002</c:v>
                </c:pt>
                <c:pt idx="975">
                  <c:v>5.090416666666667</c:v>
                </c:pt>
                <c:pt idx="976">
                  <c:v>5.2487500000000002</c:v>
                </c:pt>
                <c:pt idx="977">
                  <c:v>5.1854166666666668</c:v>
                </c:pt>
                <c:pt idx="978">
                  <c:v>4.67875</c:v>
                </c:pt>
                <c:pt idx="979">
                  <c:v>3.7920833333333337</c:v>
                </c:pt>
                <c:pt idx="980">
                  <c:v>3.6337500000000005</c:v>
                </c:pt>
                <c:pt idx="981">
                  <c:v>3.8237499999999995</c:v>
                </c:pt>
                <c:pt idx="982">
                  <c:v>3.6337500000000005</c:v>
                </c:pt>
                <c:pt idx="983">
                  <c:v>4.8687500000000004</c:v>
                </c:pt>
                <c:pt idx="984">
                  <c:v>5.1220833333333333</c:v>
                </c:pt>
                <c:pt idx="985">
                  <c:v>3.5387500000000003</c:v>
                </c:pt>
                <c:pt idx="986">
                  <c:v>3.6654166666666663</c:v>
                </c:pt>
                <c:pt idx="987">
                  <c:v>4.552083333333333</c:v>
                </c:pt>
                <c:pt idx="988">
                  <c:v>3.7920833333333337</c:v>
                </c:pt>
                <c:pt idx="989">
                  <c:v>3.9820833333333332</c:v>
                </c:pt>
                <c:pt idx="990">
                  <c:v>4.2987500000000001</c:v>
                </c:pt>
                <c:pt idx="991">
                  <c:v>4.7420833333333343</c:v>
                </c:pt>
                <c:pt idx="992">
                  <c:v>5.8187500000000005</c:v>
                </c:pt>
                <c:pt idx="993">
                  <c:v>5.5654166666666667</c:v>
                </c:pt>
                <c:pt idx="994">
                  <c:v>4.67875</c:v>
                </c:pt>
                <c:pt idx="995">
                  <c:v>3.9504166666666674</c:v>
                </c:pt>
                <c:pt idx="996">
                  <c:v>3.4437500000000001</c:v>
                </c:pt>
                <c:pt idx="997">
                  <c:v>3.2220833333333334</c:v>
                </c:pt>
                <c:pt idx="998">
                  <c:v>2.7787500000000009</c:v>
                </c:pt>
                <c:pt idx="999">
                  <c:v>3.9820833333333332</c:v>
                </c:pt>
                <c:pt idx="1000">
                  <c:v>5.0587500000000007</c:v>
                </c:pt>
                <c:pt idx="1001">
                  <c:v>4.9320833333333338</c:v>
                </c:pt>
                <c:pt idx="1002">
                  <c:v>4.5837500000000002</c:v>
                </c:pt>
                <c:pt idx="1003">
                  <c:v>5.1537500000000005</c:v>
                </c:pt>
                <c:pt idx="1004">
                  <c:v>4.6470833333333328</c:v>
                </c:pt>
                <c:pt idx="1005">
                  <c:v>2.0820833333333328</c:v>
                </c:pt>
                <c:pt idx="1006">
                  <c:v>3.032083333333333</c:v>
                </c:pt>
                <c:pt idx="1007">
                  <c:v>3.6337500000000005</c:v>
                </c:pt>
                <c:pt idx="1008">
                  <c:v>3.7604166666666665</c:v>
                </c:pt>
                <c:pt idx="1009">
                  <c:v>3.1904166666666662</c:v>
                </c:pt>
                <c:pt idx="1010">
                  <c:v>2.6520833333333331</c:v>
                </c:pt>
                <c:pt idx="1011">
                  <c:v>2.6837500000000007</c:v>
                </c:pt>
                <c:pt idx="1012">
                  <c:v>3.5704166666666675</c:v>
                </c:pt>
                <c:pt idx="1013">
                  <c:v>4.0454166666666671</c:v>
                </c:pt>
                <c:pt idx="1014">
                  <c:v>2.905416666666667</c:v>
                </c:pt>
                <c:pt idx="1015">
                  <c:v>3.4120833333333342</c:v>
                </c:pt>
                <c:pt idx="1016">
                  <c:v>3.6654166666666663</c:v>
                </c:pt>
                <c:pt idx="1017">
                  <c:v>4.0454166666666671</c:v>
                </c:pt>
                <c:pt idx="1018">
                  <c:v>5.0587500000000007</c:v>
                </c:pt>
                <c:pt idx="1019">
                  <c:v>5.2804166666666665</c:v>
                </c:pt>
                <c:pt idx="1020">
                  <c:v>5.3120833333333337</c:v>
                </c:pt>
                <c:pt idx="1021">
                  <c:v>4.5837500000000002</c:v>
                </c:pt>
                <c:pt idx="1022">
                  <c:v>4.67875</c:v>
                </c:pt>
                <c:pt idx="1023">
                  <c:v>4.0454166666666671</c:v>
                </c:pt>
                <c:pt idx="1024">
                  <c:v>4.3304166666666664</c:v>
                </c:pt>
                <c:pt idx="1025">
                  <c:v>4.8054166666666669</c:v>
                </c:pt>
                <c:pt idx="1026">
                  <c:v>5.1220833333333333</c:v>
                </c:pt>
                <c:pt idx="1027">
                  <c:v>5.4070833333333335</c:v>
                </c:pt>
                <c:pt idx="1028">
                  <c:v>4.0137499999999999</c:v>
                </c:pt>
                <c:pt idx="1029">
                  <c:v>3.1270833333333332</c:v>
                </c:pt>
                <c:pt idx="1030">
                  <c:v>3.6020833333333333</c:v>
                </c:pt>
                <c:pt idx="1031">
                  <c:v>4.4887499999999996</c:v>
                </c:pt>
                <c:pt idx="1032">
                  <c:v>4.4570833333333333</c:v>
                </c:pt>
                <c:pt idx="1033">
                  <c:v>3.0954166666666674</c:v>
                </c:pt>
                <c:pt idx="1034">
                  <c:v>2.3987499999999997</c:v>
                </c:pt>
                <c:pt idx="1035">
                  <c:v>3.5704166666666675</c:v>
                </c:pt>
                <c:pt idx="1036">
                  <c:v>3.5387500000000003</c:v>
                </c:pt>
                <c:pt idx="1037">
                  <c:v>3.5070833333333331</c:v>
                </c:pt>
                <c:pt idx="1038">
                  <c:v>4.2987500000000001</c:v>
                </c:pt>
                <c:pt idx="1039">
                  <c:v>4.3620833333333335</c:v>
                </c:pt>
                <c:pt idx="1040">
                  <c:v>4.9320833333333338</c:v>
                </c:pt>
                <c:pt idx="1041">
                  <c:v>5.597083333333333</c:v>
                </c:pt>
                <c:pt idx="1042">
                  <c:v>6.1037500000000007</c:v>
                </c:pt>
                <c:pt idx="1043">
                  <c:v>5.1854166666666668</c:v>
                </c:pt>
                <c:pt idx="1044">
                  <c:v>5.2487500000000002</c:v>
                </c:pt>
                <c:pt idx="1045">
                  <c:v>5.5020833333333332</c:v>
                </c:pt>
                <c:pt idx="1046">
                  <c:v>5.217083333333334</c:v>
                </c:pt>
                <c:pt idx="1047">
                  <c:v>4.2987500000000001</c:v>
                </c:pt>
                <c:pt idx="1048">
                  <c:v>4.3937499999999998</c:v>
                </c:pt>
                <c:pt idx="1049">
                  <c:v>5.217083333333334</c:v>
                </c:pt>
                <c:pt idx="1050">
                  <c:v>5.6604166666666673</c:v>
                </c:pt>
                <c:pt idx="1051">
                  <c:v>5.34375</c:v>
                </c:pt>
                <c:pt idx="1052">
                  <c:v>4.2670833333333338</c:v>
                </c:pt>
                <c:pt idx="1053">
                  <c:v>5.3120833333333337</c:v>
                </c:pt>
                <c:pt idx="1054">
                  <c:v>4.9637500000000001</c:v>
                </c:pt>
                <c:pt idx="1055">
                  <c:v>5.4070833333333335</c:v>
                </c:pt>
                <c:pt idx="1056">
                  <c:v>5.4704166666666669</c:v>
                </c:pt>
                <c:pt idx="1057">
                  <c:v>5.4387499999999998</c:v>
                </c:pt>
                <c:pt idx="1058">
                  <c:v>5.9137499999999994</c:v>
                </c:pt>
                <c:pt idx="1059">
                  <c:v>6.2937500000000011</c:v>
                </c:pt>
                <c:pt idx="1060">
                  <c:v>6.8320833333333333</c:v>
                </c:pt>
                <c:pt idx="1061">
                  <c:v>7.7187500000000009</c:v>
                </c:pt>
                <c:pt idx="1062">
                  <c:v>8.0670833333333327</c:v>
                </c:pt>
                <c:pt idx="1063">
                  <c:v>8.4470833333333335</c:v>
                </c:pt>
                <c:pt idx="1064">
                  <c:v>8.257083333333334</c:v>
                </c:pt>
                <c:pt idx="1065">
                  <c:v>7.8454166666666669</c:v>
                </c:pt>
                <c:pt idx="1066">
                  <c:v>6.9270833333333339</c:v>
                </c:pt>
                <c:pt idx="1067">
                  <c:v>6.5787500000000003</c:v>
                </c:pt>
                <c:pt idx="1068">
                  <c:v>6.3570833333333336</c:v>
                </c:pt>
                <c:pt idx="1069">
                  <c:v>5.34375</c:v>
                </c:pt>
                <c:pt idx="1070">
                  <c:v>5.090416666666667</c:v>
                </c:pt>
                <c:pt idx="1071">
                  <c:v>3.9504166666666674</c:v>
                </c:pt>
                <c:pt idx="1072">
                  <c:v>3.317083333333334</c:v>
                </c:pt>
                <c:pt idx="1073">
                  <c:v>3.317083333333334</c:v>
                </c:pt>
                <c:pt idx="1074">
                  <c:v>2.5887500000000001</c:v>
                </c:pt>
                <c:pt idx="1075">
                  <c:v>1.7337500000000006</c:v>
                </c:pt>
                <c:pt idx="1076">
                  <c:v>2.6204166666666677</c:v>
                </c:pt>
                <c:pt idx="1077">
                  <c:v>2.2087500000000007</c:v>
                </c:pt>
                <c:pt idx="1078">
                  <c:v>3.5070833333333331</c:v>
                </c:pt>
                <c:pt idx="1079">
                  <c:v>3.2854166666666669</c:v>
                </c:pt>
                <c:pt idx="1080">
                  <c:v>3.9504166666666674</c:v>
                </c:pt>
                <c:pt idx="1081">
                  <c:v>6.1987500000000004</c:v>
                </c:pt>
                <c:pt idx="1082">
                  <c:v>6.6420833333333329</c:v>
                </c:pt>
                <c:pt idx="1083">
                  <c:v>6.6420833333333329</c:v>
                </c:pt>
                <c:pt idx="1084">
                  <c:v>5.3120833333333337</c:v>
                </c:pt>
                <c:pt idx="1085">
                  <c:v>5.0270833333333336</c:v>
                </c:pt>
                <c:pt idx="1086">
                  <c:v>4.8054166666666669</c:v>
                </c:pt>
                <c:pt idx="1087">
                  <c:v>4.2037500000000012</c:v>
                </c:pt>
                <c:pt idx="1088">
                  <c:v>4.0137499999999999</c:v>
                </c:pt>
                <c:pt idx="1089">
                  <c:v>3.9504166666666674</c:v>
                </c:pt>
                <c:pt idx="1090">
                  <c:v>4.0770833333333334</c:v>
                </c:pt>
                <c:pt idx="1091">
                  <c:v>3.5704166666666675</c:v>
                </c:pt>
                <c:pt idx="1092">
                  <c:v>3.4754166666666673</c:v>
                </c:pt>
                <c:pt idx="1093">
                  <c:v>2.905416666666667</c:v>
                </c:pt>
                <c:pt idx="1094">
                  <c:v>3.0004166666666672</c:v>
                </c:pt>
                <c:pt idx="1095">
                  <c:v>2.7470833333333338</c:v>
                </c:pt>
                <c:pt idx="1096">
                  <c:v>3.1270833333333332</c:v>
                </c:pt>
                <c:pt idx="1097">
                  <c:v>3.0004166666666672</c:v>
                </c:pt>
                <c:pt idx="1098">
                  <c:v>1.0687500000000001</c:v>
                </c:pt>
                <c:pt idx="1099">
                  <c:v>0</c:v>
                </c:pt>
                <c:pt idx="1100">
                  <c:v>1.2587500000000005</c:v>
                </c:pt>
                <c:pt idx="1101">
                  <c:v>2.9370833333333342</c:v>
                </c:pt>
                <c:pt idx="1102">
                  <c:v>1.955416666666667</c:v>
                </c:pt>
                <c:pt idx="1103">
                  <c:v>2.1770833333333335</c:v>
                </c:pt>
                <c:pt idx="1104">
                  <c:v>1.4487499999999998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1.3220833333333337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1.0687500000000001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1.0687500000000001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1.9237499999999996</c:v>
                </c:pt>
                <c:pt idx="1273">
                  <c:v>2.4620833333333341</c:v>
                </c:pt>
                <c:pt idx="1274">
                  <c:v>2.2087500000000007</c:v>
                </c:pt>
                <c:pt idx="1275">
                  <c:v>0</c:v>
                </c:pt>
                <c:pt idx="1276">
                  <c:v>0</c:v>
                </c:pt>
                <c:pt idx="1277">
                  <c:v>2.1137500000000005</c:v>
                </c:pt>
                <c:pt idx="1278">
                  <c:v>2.0504166666666674</c:v>
                </c:pt>
                <c:pt idx="1279">
                  <c:v>2.8104166666666668</c:v>
                </c:pt>
                <c:pt idx="1280">
                  <c:v>2.2087500000000007</c:v>
                </c:pt>
                <c:pt idx="1281">
                  <c:v>1.1954166666666672</c:v>
                </c:pt>
                <c:pt idx="1282">
                  <c:v>1.607083333333333</c:v>
                </c:pt>
                <c:pt idx="1283">
                  <c:v>1.607083333333333</c:v>
                </c:pt>
                <c:pt idx="1284">
                  <c:v>1.1637500000000003</c:v>
                </c:pt>
                <c:pt idx="1285">
                  <c:v>0</c:v>
                </c:pt>
                <c:pt idx="1286">
                  <c:v>1.4487499999999998</c:v>
                </c:pt>
                <c:pt idx="1287">
                  <c:v>1.7970833333333336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1.3854166666666667</c:v>
                </c:pt>
                <c:pt idx="1296">
                  <c:v>1.4487499999999998</c:v>
                </c:pt>
                <c:pt idx="1297">
                  <c:v>1.2270833333333333</c:v>
                </c:pt>
                <c:pt idx="1298">
                  <c:v>1.7020833333333334</c:v>
                </c:pt>
                <c:pt idx="1299">
                  <c:v>2.2404166666666665</c:v>
                </c:pt>
                <c:pt idx="1300">
                  <c:v>2.7470833333333338</c:v>
                </c:pt>
                <c:pt idx="1301">
                  <c:v>2.4620833333333341</c:v>
                </c:pt>
                <c:pt idx="1302">
                  <c:v>1.8604166666666666</c:v>
                </c:pt>
                <c:pt idx="1303">
                  <c:v>1.3537500000000007</c:v>
                </c:pt>
                <c:pt idx="1304">
                  <c:v>1.7020833333333334</c:v>
                </c:pt>
                <c:pt idx="1305">
                  <c:v>2.4620833333333341</c:v>
                </c:pt>
                <c:pt idx="1306">
                  <c:v>4.1087500000000006</c:v>
                </c:pt>
                <c:pt idx="1307">
                  <c:v>3.0637500000000002</c:v>
                </c:pt>
                <c:pt idx="1308">
                  <c:v>0</c:v>
                </c:pt>
                <c:pt idx="1309">
                  <c:v>2.2404166666666665</c:v>
                </c:pt>
                <c:pt idx="1310">
                  <c:v>2.0504166666666674</c:v>
                </c:pt>
                <c:pt idx="1311">
                  <c:v>2.4304166666666669</c:v>
                </c:pt>
                <c:pt idx="1312">
                  <c:v>2.1137500000000005</c:v>
                </c:pt>
                <c:pt idx="1313">
                  <c:v>1.5120833333333339</c:v>
                </c:pt>
                <c:pt idx="1314">
                  <c:v>1.54375</c:v>
                </c:pt>
                <c:pt idx="1315">
                  <c:v>1.5120833333333339</c:v>
                </c:pt>
                <c:pt idx="1316">
                  <c:v>1.987083333333334</c:v>
                </c:pt>
                <c:pt idx="1317">
                  <c:v>1.7654166666666664</c:v>
                </c:pt>
                <c:pt idx="1318">
                  <c:v>2.3354166666666667</c:v>
                </c:pt>
                <c:pt idx="1319">
                  <c:v>2.1137500000000005</c:v>
                </c:pt>
                <c:pt idx="1320">
                  <c:v>2.1454166666666676</c:v>
                </c:pt>
                <c:pt idx="1321">
                  <c:v>2.5254166666666671</c:v>
                </c:pt>
                <c:pt idx="1322">
                  <c:v>2.2404166666666665</c:v>
                </c:pt>
                <c:pt idx="1323">
                  <c:v>3.0004166666666672</c:v>
                </c:pt>
                <c:pt idx="1324">
                  <c:v>3.8237499999999995</c:v>
                </c:pt>
                <c:pt idx="1325">
                  <c:v>4.7737500000000006</c:v>
                </c:pt>
                <c:pt idx="1326">
                  <c:v>4.5204166666666667</c:v>
                </c:pt>
                <c:pt idx="1327">
                  <c:v>5.0587500000000007</c:v>
                </c:pt>
                <c:pt idx="1328">
                  <c:v>4.9320833333333338</c:v>
                </c:pt>
                <c:pt idx="1329">
                  <c:v>4.9004166666666675</c:v>
                </c:pt>
                <c:pt idx="1330">
                  <c:v>4.6154166666666665</c:v>
                </c:pt>
                <c:pt idx="1331">
                  <c:v>4.3620833333333335</c:v>
                </c:pt>
                <c:pt idx="1332">
                  <c:v>3.7287500000000007</c:v>
                </c:pt>
                <c:pt idx="1333">
                  <c:v>3.317083333333334</c:v>
                </c:pt>
                <c:pt idx="1334">
                  <c:v>3.9187500000000002</c:v>
                </c:pt>
                <c:pt idx="1335">
                  <c:v>4.0770833333333334</c:v>
                </c:pt>
                <c:pt idx="1336">
                  <c:v>5.4704166666666669</c:v>
                </c:pt>
                <c:pt idx="1337">
                  <c:v>6.1670833333333333</c:v>
                </c:pt>
                <c:pt idx="1338">
                  <c:v>6.1037500000000007</c:v>
                </c:pt>
                <c:pt idx="1339">
                  <c:v>5.6920833333333327</c:v>
                </c:pt>
                <c:pt idx="1340">
                  <c:v>5.5020833333333332</c:v>
                </c:pt>
                <c:pt idx="1341">
                  <c:v>4.7104166666666663</c:v>
                </c:pt>
                <c:pt idx="1342">
                  <c:v>2.3037500000000009</c:v>
                </c:pt>
                <c:pt idx="1343">
                  <c:v>2.9370833333333342</c:v>
                </c:pt>
                <c:pt idx="1344">
                  <c:v>4.7737500000000006</c:v>
                </c:pt>
                <c:pt idx="1345">
                  <c:v>4.6470833333333328</c:v>
                </c:pt>
                <c:pt idx="1346">
                  <c:v>2.1770833333333335</c:v>
                </c:pt>
                <c:pt idx="1347">
                  <c:v>2.8104166666666668</c:v>
                </c:pt>
                <c:pt idx="1348">
                  <c:v>2.6204166666666677</c:v>
                </c:pt>
                <c:pt idx="1349">
                  <c:v>3.7920833333333337</c:v>
                </c:pt>
                <c:pt idx="1350">
                  <c:v>4.2354166666666666</c:v>
                </c:pt>
                <c:pt idx="1351">
                  <c:v>4.6154166666666665</c:v>
                </c:pt>
                <c:pt idx="1352">
                  <c:v>5.7554166666666662</c:v>
                </c:pt>
                <c:pt idx="1353">
                  <c:v>5.7554166666666662</c:v>
                </c:pt>
                <c:pt idx="1354">
                  <c:v>5.4704166666666669</c:v>
                </c:pt>
                <c:pt idx="1355">
                  <c:v>5.7554166666666662</c:v>
                </c:pt>
                <c:pt idx="1356">
                  <c:v>4.7104166666666663</c:v>
                </c:pt>
                <c:pt idx="1357">
                  <c:v>4.4570833333333333</c:v>
                </c:pt>
                <c:pt idx="1358">
                  <c:v>4.9320833333333338</c:v>
                </c:pt>
                <c:pt idx="1359">
                  <c:v>4.7104166666666663</c:v>
                </c:pt>
                <c:pt idx="1360">
                  <c:v>3.0954166666666674</c:v>
                </c:pt>
                <c:pt idx="1361">
                  <c:v>2.0187499999999998</c:v>
                </c:pt>
                <c:pt idx="1362">
                  <c:v>2.8737499999999998</c:v>
                </c:pt>
                <c:pt idx="1363">
                  <c:v>4.2354166666666666</c:v>
                </c:pt>
                <c:pt idx="1364">
                  <c:v>4.0454166666666671</c:v>
                </c:pt>
                <c:pt idx="1365">
                  <c:v>3.9504166666666674</c:v>
                </c:pt>
                <c:pt idx="1366">
                  <c:v>3.4437500000000001</c:v>
                </c:pt>
                <c:pt idx="1367">
                  <c:v>3.5704166666666675</c:v>
                </c:pt>
                <c:pt idx="1368">
                  <c:v>3.7604166666666665</c:v>
                </c:pt>
                <c:pt idx="1369">
                  <c:v>3.4437500000000001</c:v>
                </c:pt>
                <c:pt idx="1370">
                  <c:v>3.5070833333333331</c:v>
                </c:pt>
                <c:pt idx="1371">
                  <c:v>3.0637500000000002</c:v>
                </c:pt>
                <c:pt idx="1372">
                  <c:v>4.7737500000000006</c:v>
                </c:pt>
                <c:pt idx="1373">
                  <c:v>5.6604166666666673</c:v>
                </c:pt>
                <c:pt idx="1374">
                  <c:v>5.4070833333333335</c:v>
                </c:pt>
                <c:pt idx="1375">
                  <c:v>3.6020833333333333</c:v>
                </c:pt>
                <c:pt idx="1376">
                  <c:v>4.67875</c:v>
                </c:pt>
                <c:pt idx="1377">
                  <c:v>4.6470833333333328</c:v>
                </c:pt>
                <c:pt idx="1378">
                  <c:v>3.8237499999999995</c:v>
                </c:pt>
                <c:pt idx="1379">
                  <c:v>4.6154166666666665</c:v>
                </c:pt>
                <c:pt idx="1380">
                  <c:v>4.9004166666666675</c:v>
                </c:pt>
                <c:pt idx="1381">
                  <c:v>5.7554166666666662</c:v>
                </c:pt>
                <c:pt idx="1382">
                  <c:v>4.172083333333334</c:v>
                </c:pt>
                <c:pt idx="1383">
                  <c:v>3.6020833333333333</c:v>
                </c:pt>
                <c:pt idx="1384">
                  <c:v>4.2670833333333338</c:v>
                </c:pt>
                <c:pt idx="1385">
                  <c:v>4.2670833333333338</c:v>
                </c:pt>
                <c:pt idx="1386">
                  <c:v>3.6654166666666663</c:v>
                </c:pt>
                <c:pt idx="1387">
                  <c:v>3.253750000000001</c:v>
                </c:pt>
                <c:pt idx="1388">
                  <c:v>5.2487500000000002</c:v>
                </c:pt>
                <c:pt idx="1389">
                  <c:v>6.4520833333333343</c:v>
                </c:pt>
                <c:pt idx="1390">
                  <c:v>5.9770833333333346</c:v>
                </c:pt>
                <c:pt idx="1391">
                  <c:v>6.6104166666666675</c:v>
                </c:pt>
                <c:pt idx="1392">
                  <c:v>6.7370833333333335</c:v>
                </c:pt>
                <c:pt idx="1393">
                  <c:v>6.9904166666666665</c:v>
                </c:pt>
                <c:pt idx="1394">
                  <c:v>6.3570833333333336</c:v>
                </c:pt>
                <c:pt idx="1395">
                  <c:v>6.1354166666666679</c:v>
                </c:pt>
                <c:pt idx="1396">
                  <c:v>4.8054166666666669</c:v>
                </c:pt>
                <c:pt idx="1397">
                  <c:v>3.7604166666666665</c:v>
                </c:pt>
                <c:pt idx="1398">
                  <c:v>4.0137499999999999</c:v>
                </c:pt>
                <c:pt idx="1399">
                  <c:v>4.552083333333333</c:v>
                </c:pt>
                <c:pt idx="1400">
                  <c:v>5.4704166666666669</c:v>
                </c:pt>
                <c:pt idx="1401">
                  <c:v>5.0270833333333336</c:v>
                </c:pt>
                <c:pt idx="1402">
                  <c:v>4.7737500000000006</c:v>
                </c:pt>
                <c:pt idx="1403">
                  <c:v>4.140416666666666</c:v>
                </c:pt>
                <c:pt idx="1404">
                  <c:v>4.8687500000000004</c:v>
                </c:pt>
                <c:pt idx="1405">
                  <c:v>5.3120833333333337</c:v>
                </c:pt>
                <c:pt idx="1406">
                  <c:v>6.0404166666666672</c:v>
                </c:pt>
                <c:pt idx="1407">
                  <c:v>5.3120833333333337</c:v>
                </c:pt>
                <c:pt idx="1408">
                  <c:v>5.7237499999999999</c:v>
                </c:pt>
                <c:pt idx="1409">
                  <c:v>4.172083333333334</c:v>
                </c:pt>
                <c:pt idx="1410">
                  <c:v>3.5387500000000003</c:v>
                </c:pt>
                <c:pt idx="1411">
                  <c:v>3.2220833333333334</c:v>
                </c:pt>
                <c:pt idx="1412">
                  <c:v>3.6337500000000005</c:v>
                </c:pt>
                <c:pt idx="1413">
                  <c:v>4.425416666666667</c:v>
                </c:pt>
                <c:pt idx="1414">
                  <c:v>3.5387500000000003</c:v>
                </c:pt>
                <c:pt idx="1415">
                  <c:v>3.4120833333333342</c:v>
                </c:pt>
                <c:pt idx="1416">
                  <c:v>3.8870833333333343</c:v>
                </c:pt>
                <c:pt idx="1417">
                  <c:v>4.67875</c:v>
                </c:pt>
                <c:pt idx="1418">
                  <c:v>4.2670833333333338</c:v>
                </c:pt>
                <c:pt idx="1419">
                  <c:v>4.3937499999999998</c:v>
                </c:pt>
                <c:pt idx="1420">
                  <c:v>3.5387500000000003</c:v>
                </c:pt>
                <c:pt idx="1421">
                  <c:v>3.5387500000000003</c:v>
                </c:pt>
                <c:pt idx="1422">
                  <c:v>3.032083333333333</c:v>
                </c:pt>
                <c:pt idx="1423">
                  <c:v>3.6337500000000005</c:v>
                </c:pt>
                <c:pt idx="1424">
                  <c:v>5.8504166666666659</c:v>
                </c:pt>
                <c:pt idx="1425">
                  <c:v>5.1537500000000005</c:v>
                </c:pt>
                <c:pt idx="1426">
                  <c:v>2.96875</c:v>
                </c:pt>
                <c:pt idx="1427">
                  <c:v>2.5570833333333329</c:v>
                </c:pt>
                <c:pt idx="1428">
                  <c:v>2.9370833333333342</c:v>
                </c:pt>
                <c:pt idx="1429">
                  <c:v>1.7337500000000006</c:v>
                </c:pt>
                <c:pt idx="1430">
                  <c:v>2.2720833333333337</c:v>
                </c:pt>
                <c:pt idx="1431">
                  <c:v>3.6337500000000005</c:v>
                </c:pt>
                <c:pt idx="1432">
                  <c:v>2.0820833333333328</c:v>
                </c:pt>
                <c:pt idx="1433">
                  <c:v>1.5754166666666671</c:v>
                </c:pt>
                <c:pt idx="1434">
                  <c:v>3.2220833333333334</c:v>
                </c:pt>
                <c:pt idx="1435">
                  <c:v>2.96875</c:v>
                </c:pt>
                <c:pt idx="1436">
                  <c:v>2.1454166666666676</c:v>
                </c:pt>
                <c:pt idx="1437">
                  <c:v>2.5570833333333329</c:v>
                </c:pt>
                <c:pt idx="1438">
                  <c:v>2.5570833333333329</c:v>
                </c:pt>
                <c:pt idx="1439">
                  <c:v>2.6520833333333331</c:v>
                </c:pt>
                <c:pt idx="1440">
                  <c:v>3.9187500000000002</c:v>
                </c:pt>
                <c:pt idx="1441">
                  <c:v>3.6654166666666663</c:v>
                </c:pt>
                <c:pt idx="1442">
                  <c:v>2.8104166666666668</c:v>
                </c:pt>
                <c:pt idx="1443">
                  <c:v>3.1270833333333332</c:v>
                </c:pt>
                <c:pt idx="1444">
                  <c:v>2.5570833333333329</c:v>
                </c:pt>
                <c:pt idx="1445">
                  <c:v>2.6204166666666677</c:v>
                </c:pt>
                <c:pt idx="1446">
                  <c:v>1.6387500000000004</c:v>
                </c:pt>
                <c:pt idx="1447">
                  <c:v>3.2220833333333334</c:v>
                </c:pt>
                <c:pt idx="1448">
                  <c:v>3.6337500000000005</c:v>
                </c:pt>
                <c:pt idx="1449">
                  <c:v>3.032083333333333</c:v>
                </c:pt>
                <c:pt idx="1450">
                  <c:v>2.7470833333333338</c:v>
                </c:pt>
                <c:pt idx="1451">
                  <c:v>1.7970833333333336</c:v>
                </c:pt>
                <c:pt idx="1452">
                  <c:v>1.1637500000000003</c:v>
                </c:pt>
                <c:pt idx="1453">
                  <c:v>2.1454166666666676</c:v>
                </c:pt>
                <c:pt idx="1454">
                  <c:v>2.96875</c:v>
                </c:pt>
                <c:pt idx="1455">
                  <c:v>3.253750000000001</c:v>
                </c:pt>
                <c:pt idx="1456">
                  <c:v>3.032083333333333</c:v>
                </c:pt>
                <c:pt idx="1457">
                  <c:v>2.3987499999999997</c:v>
                </c:pt>
                <c:pt idx="1458">
                  <c:v>2.1770833333333335</c:v>
                </c:pt>
                <c:pt idx="1459">
                  <c:v>2.0187499999999998</c:v>
                </c:pt>
                <c:pt idx="1460">
                  <c:v>1.6387500000000004</c:v>
                </c:pt>
                <c:pt idx="1461">
                  <c:v>2.6520833333333331</c:v>
                </c:pt>
                <c:pt idx="1462">
                  <c:v>2.2087500000000007</c:v>
                </c:pt>
                <c:pt idx="1463">
                  <c:v>0.97374999999999967</c:v>
                </c:pt>
                <c:pt idx="1464">
                  <c:v>0</c:v>
                </c:pt>
                <c:pt idx="1465">
                  <c:v>0</c:v>
                </c:pt>
                <c:pt idx="1466">
                  <c:v>1.2270833333333333</c:v>
                </c:pt>
                <c:pt idx="1467">
                  <c:v>1.7337500000000006</c:v>
                </c:pt>
                <c:pt idx="1468">
                  <c:v>0</c:v>
                </c:pt>
                <c:pt idx="1469">
                  <c:v>1.607083333333333</c:v>
                </c:pt>
                <c:pt idx="1470">
                  <c:v>2.905416666666667</c:v>
                </c:pt>
                <c:pt idx="1471">
                  <c:v>3.5070833333333331</c:v>
                </c:pt>
                <c:pt idx="1472">
                  <c:v>3.9820833333333332</c:v>
                </c:pt>
                <c:pt idx="1473">
                  <c:v>3.5704166666666675</c:v>
                </c:pt>
                <c:pt idx="1474">
                  <c:v>3.5070833333333331</c:v>
                </c:pt>
                <c:pt idx="1475">
                  <c:v>2.1770833333333335</c:v>
                </c:pt>
                <c:pt idx="1476">
                  <c:v>2.2087500000000007</c:v>
                </c:pt>
                <c:pt idx="1477">
                  <c:v>1.7337500000000006</c:v>
                </c:pt>
                <c:pt idx="1478">
                  <c:v>1.037083333333334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0.97374999999999967</c:v>
                </c:pt>
                <c:pt idx="1483">
                  <c:v>1.1954166666666672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1.4487499999999998</c:v>
                </c:pt>
                <c:pt idx="1488">
                  <c:v>1.892083333333334</c:v>
                </c:pt>
                <c:pt idx="1489">
                  <c:v>2.4304166666666669</c:v>
                </c:pt>
                <c:pt idx="1490">
                  <c:v>1.4170833333333339</c:v>
                </c:pt>
                <c:pt idx="1491">
                  <c:v>1.3854166666666667</c:v>
                </c:pt>
                <c:pt idx="1492">
                  <c:v>0</c:v>
                </c:pt>
                <c:pt idx="1493">
                  <c:v>2.1137500000000005</c:v>
                </c:pt>
                <c:pt idx="1494">
                  <c:v>3.0004166666666672</c:v>
                </c:pt>
                <c:pt idx="1495">
                  <c:v>3.1904166666666662</c:v>
                </c:pt>
                <c:pt idx="1496">
                  <c:v>2.8737499999999998</c:v>
                </c:pt>
                <c:pt idx="1497">
                  <c:v>2.7470833333333338</c:v>
                </c:pt>
                <c:pt idx="1498">
                  <c:v>1.3220833333333337</c:v>
                </c:pt>
                <c:pt idx="1499">
                  <c:v>0</c:v>
                </c:pt>
                <c:pt idx="1500">
                  <c:v>0</c:v>
                </c:pt>
                <c:pt idx="1501">
                  <c:v>1.54375</c:v>
                </c:pt>
                <c:pt idx="1502">
                  <c:v>1.8287500000000005</c:v>
                </c:pt>
                <c:pt idx="1503">
                  <c:v>1.7020833333333334</c:v>
                </c:pt>
                <c:pt idx="1504">
                  <c:v>2.5570833333333329</c:v>
                </c:pt>
                <c:pt idx="1505">
                  <c:v>3.0637500000000002</c:v>
                </c:pt>
                <c:pt idx="1506">
                  <c:v>2.4937499999999999</c:v>
                </c:pt>
                <c:pt idx="1507">
                  <c:v>1.1637500000000003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1.037083333333334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1.2904166666666663</c:v>
                </c:pt>
                <c:pt idx="1632">
                  <c:v>1.7970833333333336</c:v>
                </c:pt>
                <c:pt idx="1633">
                  <c:v>1.955416666666667</c:v>
                </c:pt>
                <c:pt idx="1634">
                  <c:v>1.1320833333333331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1.037083333333334</c:v>
                </c:pt>
                <c:pt idx="1646">
                  <c:v>2.4304166666666669</c:v>
                </c:pt>
                <c:pt idx="1647">
                  <c:v>1.987083333333334</c:v>
                </c:pt>
                <c:pt idx="1648">
                  <c:v>2.1770833333333335</c:v>
                </c:pt>
                <c:pt idx="1649">
                  <c:v>2.6520833333333331</c:v>
                </c:pt>
                <c:pt idx="1650">
                  <c:v>3.2220833333333334</c:v>
                </c:pt>
                <c:pt idx="1651">
                  <c:v>2.3987499999999997</c:v>
                </c:pt>
                <c:pt idx="1652">
                  <c:v>1.0687500000000001</c:v>
                </c:pt>
                <c:pt idx="1653">
                  <c:v>1.54375</c:v>
                </c:pt>
                <c:pt idx="1654">
                  <c:v>1.3537500000000007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0.97374999999999967</c:v>
                </c:pt>
                <c:pt idx="1660">
                  <c:v>1.1320833333333331</c:v>
                </c:pt>
                <c:pt idx="1661">
                  <c:v>0</c:v>
                </c:pt>
                <c:pt idx="1662">
                  <c:v>1.1320833333333331</c:v>
                </c:pt>
                <c:pt idx="1663">
                  <c:v>1.4170833333333339</c:v>
                </c:pt>
                <c:pt idx="1664">
                  <c:v>1.4804166666666669</c:v>
                </c:pt>
                <c:pt idx="1665">
                  <c:v>1.3854166666666667</c:v>
                </c:pt>
                <c:pt idx="1666">
                  <c:v>1.037083333333334</c:v>
                </c:pt>
                <c:pt idx="1667">
                  <c:v>1.7020833333333334</c:v>
                </c:pt>
                <c:pt idx="1668">
                  <c:v>1.1004166666666673</c:v>
                </c:pt>
                <c:pt idx="1669">
                  <c:v>0</c:v>
                </c:pt>
                <c:pt idx="1670">
                  <c:v>1.1004166666666673</c:v>
                </c:pt>
                <c:pt idx="1671">
                  <c:v>2.7154166666666666</c:v>
                </c:pt>
                <c:pt idx="1672">
                  <c:v>3.5070833333333331</c:v>
                </c:pt>
                <c:pt idx="1673">
                  <c:v>4.0137499999999999</c:v>
                </c:pt>
                <c:pt idx="1674">
                  <c:v>4.5837500000000002</c:v>
                </c:pt>
                <c:pt idx="1675">
                  <c:v>3.9504166666666674</c:v>
                </c:pt>
                <c:pt idx="1676">
                  <c:v>2.2720833333333337</c:v>
                </c:pt>
                <c:pt idx="1677">
                  <c:v>2.2720833333333337</c:v>
                </c:pt>
                <c:pt idx="1678">
                  <c:v>1.607083333333333</c:v>
                </c:pt>
                <c:pt idx="1679">
                  <c:v>2.3037500000000009</c:v>
                </c:pt>
                <c:pt idx="1680">
                  <c:v>2.4620833333333341</c:v>
                </c:pt>
                <c:pt idx="1681">
                  <c:v>2.3354166666666667</c:v>
                </c:pt>
                <c:pt idx="1682">
                  <c:v>2.8737499999999998</c:v>
                </c:pt>
                <c:pt idx="1683">
                  <c:v>2.96875</c:v>
                </c:pt>
                <c:pt idx="1684">
                  <c:v>4.6154166666666665</c:v>
                </c:pt>
                <c:pt idx="1685">
                  <c:v>4.5837500000000002</c:v>
                </c:pt>
                <c:pt idx="1686">
                  <c:v>3.8237499999999995</c:v>
                </c:pt>
                <c:pt idx="1687">
                  <c:v>4.140416666666666</c:v>
                </c:pt>
                <c:pt idx="1688">
                  <c:v>4.140416666666666</c:v>
                </c:pt>
                <c:pt idx="1689">
                  <c:v>2.6204166666666677</c:v>
                </c:pt>
                <c:pt idx="1690">
                  <c:v>2.3670833333333339</c:v>
                </c:pt>
                <c:pt idx="1691">
                  <c:v>1.7654166666666664</c:v>
                </c:pt>
                <c:pt idx="1692">
                  <c:v>2.4304166666666669</c:v>
                </c:pt>
                <c:pt idx="1693">
                  <c:v>3.4754166666666673</c:v>
                </c:pt>
                <c:pt idx="1694">
                  <c:v>2.96875</c:v>
                </c:pt>
                <c:pt idx="1695">
                  <c:v>2.4304166666666669</c:v>
                </c:pt>
                <c:pt idx="1696">
                  <c:v>2.3037500000000009</c:v>
                </c:pt>
                <c:pt idx="1697">
                  <c:v>2.5254166666666671</c:v>
                </c:pt>
                <c:pt idx="1698">
                  <c:v>2.8104166666666668</c:v>
                </c:pt>
                <c:pt idx="1699">
                  <c:v>3.1904166666666662</c:v>
                </c:pt>
                <c:pt idx="1700">
                  <c:v>3.4120833333333342</c:v>
                </c:pt>
                <c:pt idx="1701">
                  <c:v>3.2854166666666669</c:v>
                </c:pt>
                <c:pt idx="1702">
                  <c:v>2.3037500000000009</c:v>
                </c:pt>
                <c:pt idx="1703">
                  <c:v>2.7154166666666666</c:v>
                </c:pt>
                <c:pt idx="1704">
                  <c:v>4.3620833333333335</c:v>
                </c:pt>
                <c:pt idx="1705">
                  <c:v>4.8370833333333341</c:v>
                </c:pt>
                <c:pt idx="1706">
                  <c:v>4.2354166666666666</c:v>
                </c:pt>
                <c:pt idx="1707">
                  <c:v>4.3937499999999998</c:v>
                </c:pt>
                <c:pt idx="1708">
                  <c:v>4.3620833333333335</c:v>
                </c:pt>
                <c:pt idx="1709">
                  <c:v>5.3120833333333337</c:v>
                </c:pt>
                <c:pt idx="1710">
                  <c:v>4.8687500000000004</c:v>
                </c:pt>
                <c:pt idx="1711">
                  <c:v>2.8737499999999998</c:v>
                </c:pt>
                <c:pt idx="1712">
                  <c:v>2.3987499999999997</c:v>
                </c:pt>
                <c:pt idx="1713">
                  <c:v>2.5254166666666671</c:v>
                </c:pt>
                <c:pt idx="1714">
                  <c:v>4.0137499999999999</c:v>
                </c:pt>
                <c:pt idx="1715">
                  <c:v>5.3120833333333337</c:v>
                </c:pt>
                <c:pt idx="1716">
                  <c:v>4.9004166666666675</c:v>
                </c:pt>
                <c:pt idx="1717">
                  <c:v>4.8687500000000004</c:v>
                </c:pt>
                <c:pt idx="1718">
                  <c:v>3.3487499999999999</c:v>
                </c:pt>
                <c:pt idx="1719">
                  <c:v>2.5570833333333329</c:v>
                </c:pt>
                <c:pt idx="1720">
                  <c:v>3.032083333333333</c:v>
                </c:pt>
                <c:pt idx="1721">
                  <c:v>4.552083333333333</c:v>
                </c:pt>
                <c:pt idx="1722">
                  <c:v>4.2670833333333338</c:v>
                </c:pt>
                <c:pt idx="1723">
                  <c:v>4.4570833333333333</c:v>
                </c:pt>
                <c:pt idx="1724">
                  <c:v>3.3487499999999999</c:v>
                </c:pt>
                <c:pt idx="1725">
                  <c:v>3.2220833333333334</c:v>
                </c:pt>
                <c:pt idx="1726">
                  <c:v>4.0454166666666671</c:v>
                </c:pt>
                <c:pt idx="1727">
                  <c:v>3.032083333333333</c:v>
                </c:pt>
                <c:pt idx="1728">
                  <c:v>3.3804166666666671</c:v>
                </c:pt>
                <c:pt idx="1729">
                  <c:v>3.032083333333333</c:v>
                </c:pt>
                <c:pt idx="1730">
                  <c:v>3.7287500000000007</c:v>
                </c:pt>
                <c:pt idx="1731">
                  <c:v>4.1087500000000006</c:v>
                </c:pt>
                <c:pt idx="1732">
                  <c:v>4.7737500000000006</c:v>
                </c:pt>
                <c:pt idx="1733">
                  <c:v>5.2487500000000002</c:v>
                </c:pt>
                <c:pt idx="1734">
                  <c:v>4.9320833333333338</c:v>
                </c:pt>
                <c:pt idx="1735">
                  <c:v>3.9187500000000002</c:v>
                </c:pt>
                <c:pt idx="1736">
                  <c:v>4.7737500000000006</c:v>
                </c:pt>
                <c:pt idx="1737">
                  <c:v>6.6104166666666675</c:v>
                </c:pt>
                <c:pt idx="1738">
                  <c:v>4.8054166666666669</c:v>
                </c:pt>
                <c:pt idx="1739">
                  <c:v>3.6337500000000005</c:v>
                </c:pt>
                <c:pt idx="1740">
                  <c:v>4.6154166666666665</c:v>
                </c:pt>
                <c:pt idx="1741">
                  <c:v>4.7737500000000006</c:v>
                </c:pt>
                <c:pt idx="1742">
                  <c:v>4.9320833333333338</c:v>
                </c:pt>
                <c:pt idx="1743">
                  <c:v>3.9187500000000002</c:v>
                </c:pt>
                <c:pt idx="1744">
                  <c:v>3.032083333333333</c:v>
                </c:pt>
                <c:pt idx="1745">
                  <c:v>2.5570833333333329</c:v>
                </c:pt>
                <c:pt idx="1746">
                  <c:v>4.0137499999999999</c:v>
                </c:pt>
                <c:pt idx="1747">
                  <c:v>4.5837500000000002</c:v>
                </c:pt>
                <c:pt idx="1748">
                  <c:v>4.0454166666666671</c:v>
                </c:pt>
                <c:pt idx="1749">
                  <c:v>4.5204166666666667</c:v>
                </c:pt>
                <c:pt idx="1750">
                  <c:v>5.090416666666667</c:v>
                </c:pt>
                <c:pt idx="1751">
                  <c:v>4.9637500000000001</c:v>
                </c:pt>
                <c:pt idx="1752">
                  <c:v>4.9637500000000001</c:v>
                </c:pt>
                <c:pt idx="1753">
                  <c:v>4.6470833333333328</c:v>
                </c:pt>
                <c:pt idx="1754">
                  <c:v>4.5204166666666667</c:v>
                </c:pt>
                <c:pt idx="1755">
                  <c:v>4.6470833333333328</c:v>
                </c:pt>
                <c:pt idx="1756">
                  <c:v>5.8504166666666659</c:v>
                </c:pt>
                <c:pt idx="1757">
                  <c:v>5.2487500000000002</c:v>
                </c:pt>
                <c:pt idx="1758">
                  <c:v>4.5837500000000002</c:v>
                </c:pt>
                <c:pt idx="1759">
                  <c:v>5.6604166666666673</c:v>
                </c:pt>
                <c:pt idx="1760">
                  <c:v>5.2487500000000002</c:v>
                </c:pt>
                <c:pt idx="1761">
                  <c:v>5.1854166666666668</c:v>
                </c:pt>
                <c:pt idx="1762">
                  <c:v>4.5204166666666667</c:v>
                </c:pt>
                <c:pt idx="1763">
                  <c:v>3.6654166666666663</c:v>
                </c:pt>
                <c:pt idx="1764">
                  <c:v>4.172083333333334</c:v>
                </c:pt>
                <c:pt idx="1765">
                  <c:v>3.6970833333333335</c:v>
                </c:pt>
                <c:pt idx="1766">
                  <c:v>1.7337500000000006</c:v>
                </c:pt>
                <c:pt idx="1767">
                  <c:v>1.2904166666666663</c:v>
                </c:pt>
                <c:pt idx="1768">
                  <c:v>2.3354166666666667</c:v>
                </c:pt>
                <c:pt idx="1769">
                  <c:v>2.0187499999999998</c:v>
                </c:pt>
                <c:pt idx="1770">
                  <c:v>3.7287500000000007</c:v>
                </c:pt>
                <c:pt idx="1771">
                  <c:v>4.4887499999999996</c:v>
                </c:pt>
                <c:pt idx="1772">
                  <c:v>4.552083333333333</c:v>
                </c:pt>
                <c:pt idx="1773">
                  <c:v>3.8237499999999995</c:v>
                </c:pt>
                <c:pt idx="1774">
                  <c:v>4.425416666666667</c:v>
                </c:pt>
                <c:pt idx="1775">
                  <c:v>3.5704166666666675</c:v>
                </c:pt>
                <c:pt idx="1776">
                  <c:v>2.3037500000000009</c:v>
                </c:pt>
                <c:pt idx="1777">
                  <c:v>3.6654166666666663</c:v>
                </c:pt>
                <c:pt idx="1778">
                  <c:v>4.2670833333333338</c:v>
                </c:pt>
                <c:pt idx="1779">
                  <c:v>4.0137499999999999</c:v>
                </c:pt>
                <c:pt idx="1780">
                  <c:v>3.253750000000001</c:v>
                </c:pt>
                <c:pt idx="1781">
                  <c:v>3.5070833333333331</c:v>
                </c:pt>
                <c:pt idx="1782">
                  <c:v>2.8737499999999998</c:v>
                </c:pt>
                <c:pt idx="1783">
                  <c:v>1.955416666666667</c:v>
                </c:pt>
                <c:pt idx="1784">
                  <c:v>2.842083333333334</c:v>
                </c:pt>
                <c:pt idx="1785">
                  <c:v>3.6020833333333333</c:v>
                </c:pt>
                <c:pt idx="1786">
                  <c:v>3.6654166666666663</c:v>
                </c:pt>
                <c:pt idx="1787">
                  <c:v>3.4754166666666673</c:v>
                </c:pt>
                <c:pt idx="1788">
                  <c:v>2.4620833333333341</c:v>
                </c:pt>
                <c:pt idx="1789">
                  <c:v>1.7337500000000006</c:v>
                </c:pt>
                <c:pt idx="1790">
                  <c:v>3.4120833333333342</c:v>
                </c:pt>
                <c:pt idx="1791">
                  <c:v>2.2720833333333337</c:v>
                </c:pt>
                <c:pt idx="1792">
                  <c:v>3.6020833333333333</c:v>
                </c:pt>
                <c:pt idx="1793">
                  <c:v>3.8870833333333343</c:v>
                </c:pt>
                <c:pt idx="1794">
                  <c:v>4.2670833333333338</c:v>
                </c:pt>
                <c:pt idx="1795">
                  <c:v>3.6970833333333335</c:v>
                </c:pt>
                <c:pt idx="1796">
                  <c:v>2.5254166666666671</c:v>
                </c:pt>
                <c:pt idx="1797">
                  <c:v>2.842083333333334</c:v>
                </c:pt>
                <c:pt idx="1798">
                  <c:v>3.4754166666666673</c:v>
                </c:pt>
                <c:pt idx="1799">
                  <c:v>3.8870833333333343</c:v>
                </c:pt>
                <c:pt idx="1800">
                  <c:v>3.4437500000000001</c:v>
                </c:pt>
                <c:pt idx="1801">
                  <c:v>2.842083333333334</c:v>
                </c:pt>
                <c:pt idx="1802">
                  <c:v>3.6337500000000005</c:v>
                </c:pt>
                <c:pt idx="1803">
                  <c:v>3.317083333333334</c:v>
                </c:pt>
                <c:pt idx="1804">
                  <c:v>3.1270833333333332</c:v>
                </c:pt>
                <c:pt idx="1805">
                  <c:v>3.3487499999999999</c:v>
                </c:pt>
                <c:pt idx="1806">
                  <c:v>2.1137500000000005</c:v>
                </c:pt>
                <c:pt idx="1807">
                  <c:v>1.2904166666666663</c:v>
                </c:pt>
                <c:pt idx="1808">
                  <c:v>2.6520833333333331</c:v>
                </c:pt>
                <c:pt idx="1809">
                  <c:v>3.6970833333333335</c:v>
                </c:pt>
                <c:pt idx="1810">
                  <c:v>3.8870833333333343</c:v>
                </c:pt>
                <c:pt idx="1811">
                  <c:v>3.1904166666666662</c:v>
                </c:pt>
                <c:pt idx="1812">
                  <c:v>2.5254166666666671</c:v>
                </c:pt>
                <c:pt idx="1813">
                  <c:v>1.955416666666667</c:v>
                </c:pt>
                <c:pt idx="1814">
                  <c:v>1.9237499999999996</c:v>
                </c:pt>
                <c:pt idx="1815">
                  <c:v>2.0187499999999998</c:v>
                </c:pt>
                <c:pt idx="1816">
                  <c:v>4.140416666666666</c:v>
                </c:pt>
                <c:pt idx="1817">
                  <c:v>5.2804166666666665</c:v>
                </c:pt>
                <c:pt idx="1818">
                  <c:v>5.217083333333334</c:v>
                </c:pt>
                <c:pt idx="1819">
                  <c:v>4.8687500000000004</c:v>
                </c:pt>
                <c:pt idx="1820">
                  <c:v>4.67875</c:v>
                </c:pt>
                <c:pt idx="1821">
                  <c:v>4.0137499999999999</c:v>
                </c:pt>
                <c:pt idx="1822">
                  <c:v>1.987083333333334</c:v>
                </c:pt>
                <c:pt idx="1823">
                  <c:v>2.1770833333333335</c:v>
                </c:pt>
                <c:pt idx="1824">
                  <c:v>3.1904166666666662</c:v>
                </c:pt>
                <c:pt idx="1825">
                  <c:v>4.7420833333333343</c:v>
                </c:pt>
                <c:pt idx="1826">
                  <c:v>4.7420833333333343</c:v>
                </c:pt>
                <c:pt idx="1827">
                  <c:v>4.7104166666666663</c:v>
                </c:pt>
                <c:pt idx="1828">
                  <c:v>3.5387500000000003</c:v>
                </c:pt>
                <c:pt idx="1829">
                  <c:v>3.4120833333333342</c:v>
                </c:pt>
                <c:pt idx="1830">
                  <c:v>2.4304166666666669</c:v>
                </c:pt>
                <c:pt idx="1831">
                  <c:v>2.1770833333333335</c:v>
                </c:pt>
                <c:pt idx="1832">
                  <c:v>1.1320833333333331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1.3220833333333337</c:v>
                </c:pt>
                <c:pt idx="1837">
                  <c:v>1.7337500000000006</c:v>
                </c:pt>
                <c:pt idx="1838">
                  <c:v>0</c:v>
                </c:pt>
                <c:pt idx="1839">
                  <c:v>1.892083333333334</c:v>
                </c:pt>
                <c:pt idx="1840">
                  <c:v>3.6337500000000005</c:v>
                </c:pt>
                <c:pt idx="1841">
                  <c:v>2.7154166666666666</c:v>
                </c:pt>
                <c:pt idx="1842">
                  <c:v>1.1004166666666673</c:v>
                </c:pt>
                <c:pt idx="1843">
                  <c:v>0</c:v>
                </c:pt>
                <c:pt idx="1844">
                  <c:v>0</c:v>
                </c:pt>
                <c:pt idx="1845">
                  <c:v>1.4487499999999998</c:v>
                </c:pt>
                <c:pt idx="1846">
                  <c:v>2.2404166666666665</c:v>
                </c:pt>
                <c:pt idx="1847">
                  <c:v>1.7337500000000006</c:v>
                </c:pt>
                <c:pt idx="1848">
                  <c:v>1.5754166666666671</c:v>
                </c:pt>
                <c:pt idx="1849">
                  <c:v>1.1320833333333331</c:v>
                </c:pt>
                <c:pt idx="1850">
                  <c:v>0</c:v>
                </c:pt>
                <c:pt idx="1851">
                  <c:v>1.7970833333333336</c:v>
                </c:pt>
                <c:pt idx="1852">
                  <c:v>1.987083333333334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1.7337500000000006</c:v>
                </c:pt>
                <c:pt idx="1859">
                  <c:v>1.7337500000000006</c:v>
                </c:pt>
                <c:pt idx="1860">
                  <c:v>1.2270833333333333</c:v>
                </c:pt>
                <c:pt idx="1861">
                  <c:v>2.4304166666666669</c:v>
                </c:pt>
                <c:pt idx="1862">
                  <c:v>2.2404166666666665</c:v>
                </c:pt>
                <c:pt idx="1863">
                  <c:v>1.3220833333333337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1.7654166666666664</c:v>
                </c:pt>
                <c:pt idx="1868">
                  <c:v>3.0004166666666672</c:v>
                </c:pt>
                <c:pt idx="1869">
                  <c:v>2.3354166666666667</c:v>
                </c:pt>
                <c:pt idx="1870">
                  <c:v>1.6704166666666673</c:v>
                </c:pt>
                <c:pt idx="1871">
                  <c:v>1.7020833333333334</c:v>
                </c:pt>
                <c:pt idx="1872">
                  <c:v>1.4170833333333339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1.2270833333333333</c:v>
                </c:pt>
                <c:pt idx="1881">
                  <c:v>1.3854166666666667</c:v>
                </c:pt>
                <c:pt idx="1882">
                  <c:v>0</c:v>
                </c:pt>
                <c:pt idx="1883">
                  <c:v>0</c:v>
                </c:pt>
                <c:pt idx="1884">
                  <c:v>1.037083333333334</c:v>
                </c:pt>
                <c:pt idx="1885">
                  <c:v>0</c:v>
                </c:pt>
                <c:pt idx="1886">
                  <c:v>0</c:v>
                </c:pt>
                <c:pt idx="1887">
                  <c:v>1.1320833333333331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1.0054166666666668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2.6520833333333331</c:v>
                </c:pt>
                <c:pt idx="2006">
                  <c:v>2.0820833333333328</c:v>
                </c:pt>
                <c:pt idx="2007">
                  <c:v>2.6520833333333331</c:v>
                </c:pt>
                <c:pt idx="2008">
                  <c:v>1.607083333333333</c:v>
                </c:pt>
                <c:pt idx="2009">
                  <c:v>1.3220833333333337</c:v>
                </c:pt>
                <c:pt idx="2010">
                  <c:v>1.1320833333333331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1.3537500000000007</c:v>
                </c:pt>
                <c:pt idx="2015">
                  <c:v>1.0687500000000001</c:v>
                </c:pt>
                <c:pt idx="2016">
                  <c:v>1.1320833333333331</c:v>
                </c:pt>
                <c:pt idx="2017">
                  <c:v>1.0054166666666668</c:v>
                </c:pt>
                <c:pt idx="2018">
                  <c:v>0</c:v>
                </c:pt>
                <c:pt idx="2019">
                  <c:v>1.3854166666666667</c:v>
                </c:pt>
                <c:pt idx="2020">
                  <c:v>3.0004166666666672</c:v>
                </c:pt>
                <c:pt idx="2021">
                  <c:v>2.4937499999999999</c:v>
                </c:pt>
                <c:pt idx="2022">
                  <c:v>2.905416666666667</c:v>
                </c:pt>
                <c:pt idx="2023">
                  <c:v>2.7787500000000009</c:v>
                </c:pt>
                <c:pt idx="2024">
                  <c:v>2.0504166666666674</c:v>
                </c:pt>
                <c:pt idx="2025">
                  <c:v>2.3354166666666667</c:v>
                </c:pt>
                <c:pt idx="2026">
                  <c:v>2.6520833333333331</c:v>
                </c:pt>
                <c:pt idx="2027">
                  <c:v>2.4620833333333341</c:v>
                </c:pt>
                <c:pt idx="2028">
                  <c:v>2.3037500000000009</c:v>
                </c:pt>
                <c:pt idx="2029">
                  <c:v>2.7154166666666666</c:v>
                </c:pt>
                <c:pt idx="2030">
                  <c:v>2.1454166666666676</c:v>
                </c:pt>
                <c:pt idx="2031">
                  <c:v>1.3537500000000007</c:v>
                </c:pt>
                <c:pt idx="2032">
                  <c:v>1.0054166666666668</c:v>
                </c:pt>
                <c:pt idx="2033">
                  <c:v>0</c:v>
                </c:pt>
                <c:pt idx="2034">
                  <c:v>2.1770833333333335</c:v>
                </c:pt>
                <c:pt idx="2035">
                  <c:v>1.5120833333333339</c:v>
                </c:pt>
                <c:pt idx="2036">
                  <c:v>2.4304166666666669</c:v>
                </c:pt>
                <c:pt idx="2037">
                  <c:v>2.8104166666666668</c:v>
                </c:pt>
                <c:pt idx="2038">
                  <c:v>2.3037500000000009</c:v>
                </c:pt>
                <c:pt idx="2039">
                  <c:v>1.7020833333333334</c:v>
                </c:pt>
                <c:pt idx="2040">
                  <c:v>0.97374999999999967</c:v>
                </c:pt>
                <c:pt idx="2041">
                  <c:v>1.8604166666666666</c:v>
                </c:pt>
                <c:pt idx="2042">
                  <c:v>0</c:v>
                </c:pt>
                <c:pt idx="2043">
                  <c:v>0</c:v>
                </c:pt>
                <c:pt idx="2044">
                  <c:v>2.0820833333333328</c:v>
                </c:pt>
                <c:pt idx="2045">
                  <c:v>3.253750000000001</c:v>
                </c:pt>
                <c:pt idx="2046">
                  <c:v>3.9820833333333332</c:v>
                </c:pt>
                <c:pt idx="2047">
                  <c:v>4.3620833333333335</c:v>
                </c:pt>
                <c:pt idx="2048">
                  <c:v>4.172083333333334</c:v>
                </c:pt>
                <c:pt idx="2049">
                  <c:v>3.9504166666666674</c:v>
                </c:pt>
                <c:pt idx="2050">
                  <c:v>3.5704166666666675</c:v>
                </c:pt>
                <c:pt idx="2051">
                  <c:v>3.4120833333333342</c:v>
                </c:pt>
                <c:pt idx="2052">
                  <c:v>3.253750000000001</c:v>
                </c:pt>
                <c:pt idx="2053">
                  <c:v>2.7154166666666666</c:v>
                </c:pt>
                <c:pt idx="2054">
                  <c:v>2.2404166666666665</c:v>
                </c:pt>
                <c:pt idx="2055">
                  <c:v>3.253750000000001</c:v>
                </c:pt>
                <c:pt idx="2056">
                  <c:v>2.4937499999999999</c:v>
                </c:pt>
                <c:pt idx="2057">
                  <c:v>1.9237499999999996</c:v>
                </c:pt>
                <c:pt idx="2058">
                  <c:v>2.1454166666666676</c:v>
                </c:pt>
                <c:pt idx="2059">
                  <c:v>2.7787500000000009</c:v>
                </c:pt>
                <c:pt idx="2060">
                  <c:v>3.8554166666666672</c:v>
                </c:pt>
                <c:pt idx="2061">
                  <c:v>4.8370833333333341</c:v>
                </c:pt>
                <c:pt idx="2062">
                  <c:v>4.0137499999999999</c:v>
                </c:pt>
                <c:pt idx="2063">
                  <c:v>3.4437500000000001</c:v>
                </c:pt>
                <c:pt idx="2064">
                  <c:v>5.1854166666666668</c:v>
                </c:pt>
                <c:pt idx="2065">
                  <c:v>4.9954166666666673</c:v>
                </c:pt>
                <c:pt idx="2066">
                  <c:v>5.090416666666667</c:v>
                </c:pt>
                <c:pt idx="2067">
                  <c:v>4.9954166666666673</c:v>
                </c:pt>
                <c:pt idx="2068">
                  <c:v>4.8054166666666669</c:v>
                </c:pt>
                <c:pt idx="2069">
                  <c:v>4.4570833333333333</c:v>
                </c:pt>
                <c:pt idx="2070">
                  <c:v>4.8054166666666669</c:v>
                </c:pt>
                <c:pt idx="2071">
                  <c:v>5.3754166666666672</c:v>
                </c:pt>
                <c:pt idx="2072">
                  <c:v>5.5337500000000004</c:v>
                </c:pt>
                <c:pt idx="2073">
                  <c:v>5.5337500000000004</c:v>
                </c:pt>
                <c:pt idx="2074">
                  <c:v>4.6154166666666665</c:v>
                </c:pt>
                <c:pt idx="2075">
                  <c:v>3.4437500000000001</c:v>
                </c:pt>
                <c:pt idx="2076">
                  <c:v>2.1454166666666676</c:v>
                </c:pt>
                <c:pt idx="2077">
                  <c:v>2.7470833333333338</c:v>
                </c:pt>
                <c:pt idx="2078">
                  <c:v>3.6654166666666663</c:v>
                </c:pt>
                <c:pt idx="2079">
                  <c:v>3.4437500000000001</c:v>
                </c:pt>
                <c:pt idx="2080">
                  <c:v>3.8554166666666672</c:v>
                </c:pt>
                <c:pt idx="2081">
                  <c:v>4.2987500000000001</c:v>
                </c:pt>
                <c:pt idx="2082">
                  <c:v>4.2354166666666666</c:v>
                </c:pt>
                <c:pt idx="2083">
                  <c:v>3.7287500000000007</c:v>
                </c:pt>
                <c:pt idx="2084">
                  <c:v>3.5387500000000003</c:v>
                </c:pt>
                <c:pt idx="2085">
                  <c:v>3.9187500000000002</c:v>
                </c:pt>
                <c:pt idx="2086">
                  <c:v>4.0454166666666671</c:v>
                </c:pt>
                <c:pt idx="2087">
                  <c:v>4.2987500000000001</c:v>
                </c:pt>
                <c:pt idx="2088">
                  <c:v>4.3620833333333335</c:v>
                </c:pt>
                <c:pt idx="2089">
                  <c:v>4.4887499999999996</c:v>
                </c:pt>
                <c:pt idx="2090">
                  <c:v>4.425416666666667</c:v>
                </c:pt>
                <c:pt idx="2091">
                  <c:v>4.172083333333334</c:v>
                </c:pt>
                <c:pt idx="2092">
                  <c:v>2.5570833333333329</c:v>
                </c:pt>
                <c:pt idx="2093">
                  <c:v>1.6704166666666673</c:v>
                </c:pt>
                <c:pt idx="2094">
                  <c:v>2.4620833333333341</c:v>
                </c:pt>
                <c:pt idx="2095">
                  <c:v>4.2987500000000001</c:v>
                </c:pt>
                <c:pt idx="2096">
                  <c:v>4.8370833333333341</c:v>
                </c:pt>
                <c:pt idx="2097">
                  <c:v>5.34375</c:v>
                </c:pt>
                <c:pt idx="2098">
                  <c:v>4.5837500000000002</c:v>
                </c:pt>
                <c:pt idx="2099">
                  <c:v>4.0454166666666671</c:v>
                </c:pt>
                <c:pt idx="2100">
                  <c:v>4.67875</c:v>
                </c:pt>
                <c:pt idx="2101">
                  <c:v>4.8370833333333341</c:v>
                </c:pt>
                <c:pt idx="2102">
                  <c:v>5.4070833333333335</c:v>
                </c:pt>
                <c:pt idx="2103">
                  <c:v>5.5020833333333332</c:v>
                </c:pt>
                <c:pt idx="2104">
                  <c:v>4.425416666666667</c:v>
                </c:pt>
                <c:pt idx="2105">
                  <c:v>4.172083333333334</c:v>
                </c:pt>
                <c:pt idx="2106">
                  <c:v>4.5837500000000002</c:v>
                </c:pt>
                <c:pt idx="2107">
                  <c:v>4.9004166666666675</c:v>
                </c:pt>
                <c:pt idx="2108">
                  <c:v>4.9637500000000001</c:v>
                </c:pt>
                <c:pt idx="2109">
                  <c:v>4.9954166666666673</c:v>
                </c:pt>
                <c:pt idx="2110">
                  <c:v>5.090416666666667</c:v>
                </c:pt>
                <c:pt idx="2111">
                  <c:v>5.1854166666666668</c:v>
                </c:pt>
                <c:pt idx="2112">
                  <c:v>5.8820833333333331</c:v>
                </c:pt>
                <c:pt idx="2113">
                  <c:v>5.1537500000000005</c:v>
                </c:pt>
                <c:pt idx="2114">
                  <c:v>4.7420833333333343</c:v>
                </c:pt>
                <c:pt idx="2115">
                  <c:v>5.090416666666667</c:v>
                </c:pt>
                <c:pt idx="2116">
                  <c:v>5.3120833333333337</c:v>
                </c:pt>
                <c:pt idx="2117">
                  <c:v>6.3570833333333336</c:v>
                </c:pt>
                <c:pt idx="2118">
                  <c:v>6.3887499999999999</c:v>
                </c:pt>
                <c:pt idx="2119">
                  <c:v>5.597083333333333</c:v>
                </c:pt>
                <c:pt idx="2120">
                  <c:v>4.3304166666666664</c:v>
                </c:pt>
                <c:pt idx="2121">
                  <c:v>3.5704166666666675</c:v>
                </c:pt>
                <c:pt idx="2122">
                  <c:v>4.2670833333333338</c:v>
                </c:pt>
                <c:pt idx="2123">
                  <c:v>3.032083333333333</c:v>
                </c:pt>
                <c:pt idx="2124">
                  <c:v>4.140416666666666</c:v>
                </c:pt>
                <c:pt idx="2125">
                  <c:v>4.7420833333333343</c:v>
                </c:pt>
                <c:pt idx="2126">
                  <c:v>4.7737500000000006</c:v>
                </c:pt>
                <c:pt idx="2127">
                  <c:v>5.2487500000000002</c:v>
                </c:pt>
                <c:pt idx="2128">
                  <c:v>5.0587500000000007</c:v>
                </c:pt>
                <c:pt idx="2129">
                  <c:v>4.5837500000000002</c:v>
                </c:pt>
                <c:pt idx="2130">
                  <c:v>4.7737500000000006</c:v>
                </c:pt>
                <c:pt idx="2131">
                  <c:v>4.6470833333333328</c:v>
                </c:pt>
                <c:pt idx="2132">
                  <c:v>6.0720833333333335</c:v>
                </c:pt>
                <c:pt idx="2133">
                  <c:v>5.7554166666666662</c:v>
                </c:pt>
                <c:pt idx="2134">
                  <c:v>3.7604166666666665</c:v>
                </c:pt>
                <c:pt idx="2135">
                  <c:v>2.3670833333333339</c:v>
                </c:pt>
                <c:pt idx="2136">
                  <c:v>2.7470833333333338</c:v>
                </c:pt>
                <c:pt idx="2137">
                  <c:v>4.3937499999999998</c:v>
                </c:pt>
                <c:pt idx="2138">
                  <c:v>4.9320833333333338</c:v>
                </c:pt>
                <c:pt idx="2139">
                  <c:v>6.3887499999999999</c:v>
                </c:pt>
                <c:pt idx="2140">
                  <c:v>7.1804166666666669</c:v>
                </c:pt>
                <c:pt idx="2141">
                  <c:v>7.4970833333333333</c:v>
                </c:pt>
                <c:pt idx="2142">
                  <c:v>8.0354166666666682</c:v>
                </c:pt>
                <c:pt idx="2143">
                  <c:v>7.3070833333333338</c:v>
                </c:pt>
                <c:pt idx="2144">
                  <c:v>7.8454166666666669</c:v>
                </c:pt>
                <c:pt idx="2145">
                  <c:v>7.2754166666666666</c:v>
                </c:pt>
                <c:pt idx="2146">
                  <c:v>7.7820833333333335</c:v>
                </c:pt>
                <c:pt idx="2147">
                  <c:v>8.6054166666666667</c:v>
                </c:pt>
                <c:pt idx="2148">
                  <c:v>5.7554166666666662</c:v>
                </c:pt>
                <c:pt idx="2149">
                  <c:v>3.8554166666666672</c:v>
                </c:pt>
                <c:pt idx="2150">
                  <c:v>3.3804166666666671</c:v>
                </c:pt>
                <c:pt idx="2151">
                  <c:v>3.4120833333333342</c:v>
                </c:pt>
                <c:pt idx="2152">
                  <c:v>4.2037500000000012</c:v>
                </c:pt>
                <c:pt idx="2153">
                  <c:v>4.1087500000000006</c:v>
                </c:pt>
                <c:pt idx="2154">
                  <c:v>3.7920833333333337</c:v>
                </c:pt>
                <c:pt idx="2155">
                  <c:v>4.7104166666666663</c:v>
                </c:pt>
                <c:pt idx="2156">
                  <c:v>4.3304166666666664</c:v>
                </c:pt>
                <c:pt idx="2157">
                  <c:v>4.0770833333333334</c:v>
                </c:pt>
                <c:pt idx="2158">
                  <c:v>3.9820833333333332</c:v>
                </c:pt>
                <c:pt idx="2159">
                  <c:v>3.8237499999999995</c:v>
                </c:pt>
                <c:pt idx="2160">
                  <c:v>3.5704166666666675</c:v>
                </c:pt>
                <c:pt idx="2161">
                  <c:v>4.3304166666666664</c:v>
                </c:pt>
                <c:pt idx="2162">
                  <c:v>4.8370833333333341</c:v>
                </c:pt>
                <c:pt idx="2163">
                  <c:v>4.67875</c:v>
                </c:pt>
                <c:pt idx="2164">
                  <c:v>3.5704166666666675</c:v>
                </c:pt>
                <c:pt idx="2165">
                  <c:v>4.6470833333333328</c:v>
                </c:pt>
                <c:pt idx="2166">
                  <c:v>4.9954166666666673</c:v>
                </c:pt>
                <c:pt idx="2167">
                  <c:v>4.8370833333333341</c:v>
                </c:pt>
                <c:pt idx="2168">
                  <c:v>4.8370833333333341</c:v>
                </c:pt>
                <c:pt idx="2169">
                  <c:v>5.3120833333333337</c:v>
                </c:pt>
                <c:pt idx="2170">
                  <c:v>4.6154166666666665</c:v>
                </c:pt>
                <c:pt idx="2171">
                  <c:v>3.1587500000000004</c:v>
                </c:pt>
                <c:pt idx="2172">
                  <c:v>2.9370833333333342</c:v>
                </c:pt>
                <c:pt idx="2173">
                  <c:v>2.7154166666666666</c:v>
                </c:pt>
                <c:pt idx="2174">
                  <c:v>3.4437500000000001</c:v>
                </c:pt>
                <c:pt idx="2175">
                  <c:v>3.8554166666666672</c:v>
                </c:pt>
                <c:pt idx="2176">
                  <c:v>3.8870833333333343</c:v>
                </c:pt>
                <c:pt idx="2177">
                  <c:v>4.4570833333333333</c:v>
                </c:pt>
                <c:pt idx="2178">
                  <c:v>4.2987500000000001</c:v>
                </c:pt>
                <c:pt idx="2179">
                  <c:v>4.67875</c:v>
                </c:pt>
                <c:pt idx="2180">
                  <c:v>5.6604166666666673</c:v>
                </c:pt>
                <c:pt idx="2181">
                  <c:v>4.3304166666666664</c:v>
                </c:pt>
                <c:pt idx="2182">
                  <c:v>3.8237499999999995</c:v>
                </c:pt>
                <c:pt idx="2183">
                  <c:v>3.7287500000000007</c:v>
                </c:pt>
                <c:pt idx="2184">
                  <c:v>2.9370833333333342</c:v>
                </c:pt>
                <c:pt idx="2185">
                  <c:v>2.5887500000000001</c:v>
                </c:pt>
                <c:pt idx="2186">
                  <c:v>1.6704166666666673</c:v>
                </c:pt>
                <c:pt idx="2187">
                  <c:v>2.4937499999999999</c:v>
                </c:pt>
                <c:pt idx="2188">
                  <c:v>2.7470833333333338</c:v>
                </c:pt>
                <c:pt idx="2189">
                  <c:v>1.2270833333333333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2.6837500000000007</c:v>
                </c:pt>
                <c:pt idx="2194">
                  <c:v>3.3487499999999999</c:v>
                </c:pt>
                <c:pt idx="2195">
                  <c:v>3.5387500000000003</c:v>
                </c:pt>
                <c:pt idx="2196">
                  <c:v>3.5070833333333331</c:v>
                </c:pt>
                <c:pt idx="2197">
                  <c:v>4.9004166666666675</c:v>
                </c:pt>
                <c:pt idx="2198">
                  <c:v>4.3620833333333335</c:v>
                </c:pt>
                <c:pt idx="2199">
                  <c:v>3.9504166666666674</c:v>
                </c:pt>
                <c:pt idx="2200">
                  <c:v>3.1904166666666662</c:v>
                </c:pt>
                <c:pt idx="2201">
                  <c:v>1.9237499999999996</c:v>
                </c:pt>
                <c:pt idx="2202">
                  <c:v>1.2587500000000005</c:v>
                </c:pt>
                <c:pt idx="2203">
                  <c:v>3.6020833333333333</c:v>
                </c:pt>
                <c:pt idx="2204">
                  <c:v>3.6970833333333335</c:v>
                </c:pt>
                <c:pt idx="2205">
                  <c:v>3.7604166666666665</c:v>
                </c:pt>
                <c:pt idx="2206">
                  <c:v>4.3304166666666664</c:v>
                </c:pt>
                <c:pt idx="2207">
                  <c:v>4.172083333333334</c:v>
                </c:pt>
                <c:pt idx="2208">
                  <c:v>3.7920833333333337</c:v>
                </c:pt>
                <c:pt idx="2209">
                  <c:v>2.7787500000000009</c:v>
                </c:pt>
                <c:pt idx="2210">
                  <c:v>2.4304166666666669</c:v>
                </c:pt>
                <c:pt idx="2211">
                  <c:v>1.892083333333334</c:v>
                </c:pt>
                <c:pt idx="2212">
                  <c:v>1.7337500000000006</c:v>
                </c:pt>
                <c:pt idx="2213">
                  <c:v>2.6837500000000007</c:v>
                </c:pt>
                <c:pt idx="2214">
                  <c:v>2.8104166666666668</c:v>
                </c:pt>
                <c:pt idx="2215">
                  <c:v>2.6520833333333331</c:v>
                </c:pt>
                <c:pt idx="2216">
                  <c:v>2.7787500000000009</c:v>
                </c:pt>
                <c:pt idx="2217">
                  <c:v>3.317083333333334</c:v>
                </c:pt>
                <c:pt idx="2218">
                  <c:v>2.7787500000000009</c:v>
                </c:pt>
                <c:pt idx="2219">
                  <c:v>1.5120833333333339</c:v>
                </c:pt>
                <c:pt idx="2220">
                  <c:v>0</c:v>
                </c:pt>
                <c:pt idx="2221">
                  <c:v>1.2904166666666663</c:v>
                </c:pt>
                <c:pt idx="2222">
                  <c:v>1.8604166666666666</c:v>
                </c:pt>
                <c:pt idx="2223">
                  <c:v>2.4937499999999999</c:v>
                </c:pt>
                <c:pt idx="2224">
                  <c:v>2.5570833333333329</c:v>
                </c:pt>
                <c:pt idx="2225">
                  <c:v>1.4804166666666669</c:v>
                </c:pt>
                <c:pt idx="2226">
                  <c:v>1.8287500000000005</c:v>
                </c:pt>
                <c:pt idx="2227">
                  <c:v>2.5254166666666671</c:v>
                </c:pt>
                <c:pt idx="2228">
                  <c:v>2.5570833333333329</c:v>
                </c:pt>
                <c:pt idx="2229">
                  <c:v>2.2720833333333337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1.607083333333333</c:v>
                </c:pt>
                <c:pt idx="2235">
                  <c:v>1.5754166666666671</c:v>
                </c:pt>
                <c:pt idx="2236">
                  <c:v>1.2904166666666663</c:v>
                </c:pt>
                <c:pt idx="2237">
                  <c:v>1.037083333333334</c:v>
                </c:pt>
                <c:pt idx="2238">
                  <c:v>1.1954166666666672</c:v>
                </c:pt>
                <c:pt idx="2239">
                  <c:v>1.037083333333334</c:v>
                </c:pt>
                <c:pt idx="2240">
                  <c:v>1.607083333333333</c:v>
                </c:pt>
                <c:pt idx="2241">
                  <c:v>1.7337500000000006</c:v>
                </c:pt>
                <c:pt idx="2242">
                  <c:v>1.0054166666666668</c:v>
                </c:pt>
                <c:pt idx="2243">
                  <c:v>0</c:v>
                </c:pt>
                <c:pt idx="2244">
                  <c:v>1.2904166666666663</c:v>
                </c:pt>
                <c:pt idx="2245">
                  <c:v>0.97374999999999967</c:v>
                </c:pt>
                <c:pt idx="2246">
                  <c:v>1.3537500000000007</c:v>
                </c:pt>
                <c:pt idx="2247">
                  <c:v>1.6704166666666673</c:v>
                </c:pt>
                <c:pt idx="2248">
                  <c:v>1.1954166666666672</c:v>
                </c:pt>
                <c:pt idx="2249">
                  <c:v>1.1954166666666672</c:v>
                </c:pt>
                <c:pt idx="2250">
                  <c:v>1.3220833333333337</c:v>
                </c:pt>
                <c:pt idx="2251">
                  <c:v>1.54375</c:v>
                </c:pt>
                <c:pt idx="2252">
                  <c:v>0.97374999999999967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1.2587500000000005</c:v>
                </c:pt>
                <c:pt idx="2364">
                  <c:v>1.3854166666666667</c:v>
                </c:pt>
                <c:pt idx="2365">
                  <c:v>1.2270833333333333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1.2587500000000005</c:v>
                </c:pt>
                <c:pt idx="2375">
                  <c:v>1.6387500000000004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1.1637500000000003</c:v>
                </c:pt>
                <c:pt idx="2382">
                  <c:v>1.1954166666666672</c:v>
                </c:pt>
                <c:pt idx="2383">
                  <c:v>2.6204166666666677</c:v>
                </c:pt>
                <c:pt idx="2384">
                  <c:v>3.253750000000001</c:v>
                </c:pt>
                <c:pt idx="2385">
                  <c:v>2.905416666666667</c:v>
                </c:pt>
                <c:pt idx="2386">
                  <c:v>2.2720833333333337</c:v>
                </c:pt>
                <c:pt idx="2387">
                  <c:v>2.905416666666667</c:v>
                </c:pt>
                <c:pt idx="2388">
                  <c:v>2.8104166666666668</c:v>
                </c:pt>
                <c:pt idx="2389">
                  <c:v>1.4487499999999998</c:v>
                </c:pt>
                <c:pt idx="2390">
                  <c:v>2.6520833333333331</c:v>
                </c:pt>
                <c:pt idx="2391">
                  <c:v>3.253750000000001</c:v>
                </c:pt>
                <c:pt idx="2392">
                  <c:v>1.8287500000000005</c:v>
                </c:pt>
                <c:pt idx="2393">
                  <c:v>1.4804166666666669</c:v>
                </c:pt>
                <c:pt idx="2394">
                  <c:v>0</c:v>
                </c:pt>
                <c:pt idx="2395">
                  <c:v>0</c:v>
                </c:pt>
                <c:pt idx="2396">
                  <c:v>2.3037500000000009</c:v>
                </c:pt>
                <c:pt idx="2397">
                  <c:v>2.6204166666666677</c:v>
                </c:pt>
                <c:pt idx="2398">
                  <c:v>3.5070833333333331</c:v>
                </c:pt>
                <c:pt idx="2399">
                  <c:v>3.5387500000000003</c:v>
                </c:pt>
                <c:pt idx="2400">
                  <c:v>2.9370833333333342</c:v>
                </c:pt>
                <c:pt idx="2401">
                  <c:v>2.4620833333333341</c:v>
                </c:pt>
                <c:pt idx="2402">
                  <c:v>2.96875</c:v>
                </c:pt>
                <c:pt idx="2403">
                  <c:v>2.8104166666666668</c:v>
                </c:pt>
                <c:pt idx="2404">
                  <c:v>2.6837500000000007</c:v>
                </c:pt>
                <c:pt idx="2405">
                  <c:v>2.5887500000000001</c:v>
                </c:pt>
                <c:pt idx="2406">
                  <c:v>2.7787500000000009</c:v>
                </c:pt>
                <c:pt idx="2407">
                  <c:v>2.4620833333333341</c:v>
                </c:pt>
                <c:pt idx="2408">
                  <c:v>2.96875</c:v>
                </c:pt>
                <c:pt idx="2409">
                  <c:v>2.4304166666666669</c:v>
                </c:pt>
                <c:pt idx="2410">
                  <c:v>2.8737499999999998</c:v>
                </c:pt>
                <c:pt idx="2411">
                  <c:v>3.0004166666666672</c:v>
                </c:pt>
                <c:pt idx="2412">
                  <c:v>3.5387500000000003</c:v>
                </c:pt>
                <c:pt idx="2413">
                  <c:v>2.8104166666666668</c:v>
                </c:pt>
                <c:pt idx="2414">
                  <c:v>3.1270833333333332</c:v>
                </c:pt>
                <c:pt idx="2415">
                  <c:v>3.8237499999999995</c:v>
                </c:pt>
                <c:pt idx="2416">
                  <c:v>3.9504166666666674</c:v>
                </c:pt>
                <c:pt idx="2417">
                  <c:v>3.6970833333333335</c:v>
                </c:pt>
                <c:pt idx="2418">
                  <c:v>3.5070833333333331</c:v>
                </c:pt>
                <c:pt idx="2419">
                  <c:v>3.3804166666666671</c:v>
                </c:pt>
                <c:pt idx="2420">
                  <c:v>3.6020833333333333</c:v>
                </c:pt>
                <c:pt idx="2421">
                  <c:v>3.2854166666666669</c:v>
                </c:pt>
                <c:pt idx="2422">
                  <c:v>3.6020833333333333</c:v>
                </c:pt>
                <c:pt idx="2423">
                  <c:v>2.8737499999999998</c:v>
                </c:pt>
                <c:pt idx="2424">
                  <c:v>2.3037500000000009</c:v>
                </c:pt>
                <c:pt idx="2425">
                  <c:v>2.1137500000000005</c:v>
                </c:pt>
                <c:pt idx="2426">
                  <c:v>3.4437500000000001</c:v>
                </c:pt>
                <c:pt idx="2427">
                  <c:v>3.5387500000000003</c:v>
                </c:pt>
                <c:pt idx="2428">
                  <c:v>4.172083333333334</c:v>
                </c:pt>
                <c:pt idx="2429">
                  <c:v>3.5704166666666675</c:v>
                </c:pt>
                <c:pt idx="2430">
                  <c:v>4.4887499999999996</c:v>
                </c:pt>
                <c:pt idx="2431">
                  <c:v>4.6154166666666665</c:v>
                </c:pt>
                <c:pt idx="2432">
                  <c:v>4.6154166666666665</c:v>
                </c:pt>
                <c:pt idx="2433">
                  <c:v>4.9004166666666675</c:v>
                </c:pt>
                <c:pt idx="2434">
                  <c:v>4.8687500000000004</c:v>
                </c:pt>
                <c:pt idx="2435">
                  <c:v>4.2987500000000001</c:v>
                </c:pt>
                <c:pt idx="2436">
                  <c:v>3.0637500000000002</c:v>
                </c:pt>
                <c:pt idx="2437">
                  <c:v>3.6337500000000005</c:v>
                </c:pt>
                <c:pt idx="2438">
                  <c:v>5.2487500000000002</c:v>
                </c:pt>
                <c:pt idx="2439">
                  <c:v>5.1854166666666668</c:v>
                </c:pt>
                <c:pt idx="2440">
                  <c:v>4.3304166666666664</c:v>
                </c:pt>
                <c:pt idx="2441">
                  <c:v>4.9320833333333338</c:v>
                </c:pt>
                <c:pt idx="2442">
                  <c:v>4.9954166666666673</c:v>
                </c:pt>
                <c:pt idx="2443">
                  <c:v>5.2804166666666665</c:v>
                </c:pt>
                <c:pt idx="2444">
                  <c:v>4.9637500000000001</c:v>
                </c:pt>
                <c:pt idx="2445">
                  <c:v>4.9954166666666673</c:v>
                </c:pt>
                <c:pt idx="2446">
                  <c:v>4.9954166666666673</c:v>
                </c:pt>
                <c:pt idx="2447">
                  <c:v>4.9004166666666675</c:v>
                </c:pt>
                <c:pt idx="2448">
                  <c:v>3.8554166666666672</c:v>
                </c:pt>
                <c:pt idx="2449">
                  <c:v>3.317083333333334</c:v>
                </c:pt>
                <c:pt idx="2450">
                  <c:v>3.0637500000000002</c:v>
                </c:pt>
                <c:pt idx="2451">
                  <c:v>3.032083333333333</c:v>
                </c:pt>
                <c:pt idx="2452">
                  <c:v>3.8237499999999995</c:v>
                </c:pt>
                <c:pt idx="2453">
                  <c:v>4.1087500000000006</c:v>
                </c:pt>
                <c:pt idx="2454">
                  <c:v>3.4120833333333342</c:v>
                </c:pt>
                <c:pt idx="2455">
                  <c:v>4.5837500000000002</c:v>
                </c:pt>
                <c:pt idx="2456">
                  <c:v>5.1220833333333333</c:v>
                </c:pt>
                <c:pt idx="2457">
                  <c:v>5.8504166666666659</c:v>
                </c:pt>
                <c:pt idx="2458">
                  <c:v>5.8504166666666659</c:v>
                </c:pt>
                <c:pt idx="2459">
                  <c:v>2.9370833333333342</c:v>
                </c:pt>
                <c:pt idx="2460">
                  <c:v>5.5020833333333332</c:v>
                </c:pt>
                <c:pt idx="2461">
                  <c:v>7.1170833333333325</c:v>
                </c:pt>
                <c:pt idx="2462">
                  <c:v>5.6920833333333327</c:v>
                </c:pt>
                <c:pt idx="2463">
                  <c:v>4.9954166666666673</c:v>
                </c:pt>
                <c:pt idx="2464">
                  <c:v>4.0454166666666671</c:v>
                </c:pt>
                <c:pt idx="2465">
                  <c:v>2.0504166666666674</c:v>
                </c:pt>
                <c:pt idx="2466">
                  <c:v>1.2270833333333333</c:v>
                </c:pt>
                <c:pt idx="2467">
                  <c:v>1.6387500000000004</c:v>
                </c:pt>
                <c:pt idx="2468">
                  <c:v>2.7154166666666666</c:v>
                </c:pt>
                <c:pt idx="2469">
                  <c:v>2.1454166666666676</c:v>
                </c:pt>
                <c:pt idx="2470">
                  <c:v>2.4937499999999999</c:v>
                </c:pt>
                <c:pt idx="2471">
                  <c:v>3.8554166666666672</c:v>
                </c:pt>
                <c:pt idx="2472">
                  <c:v>4.8370833333333341</c:v>
                </c:pt>
                <c:pt idx="2473">
                  <c:v>5.4387499999999998</c:v>
                </c:pt>
                <c:pt idx="2474">
                  <c:v>4.7737500000000006</c:v>
                </c:pt>
                <c:pt idx="2475">
                  <c:v>4.8054166666666669</c:v>
                </c:pt>
                <c:pt idx="2476">
                  <c:v>4.3304166666666664</c:v>
                </c:pt>
                <c:pt idx="2477">
                  <c:v>5.7237499999999999</c:v>
                </c:pt>
                <c:pt idx="2478">
                  <c:v>5.5020833333333332</c:v>
                </c:pt>
                <c:pt idx="2479">
                  <c:v>4.7104166666666663</c:v>
                </c:pt>
                <c:pt idx="2480">
                  <c:v>4.1087500000000006</c:v>
                </c:pt>
                <c:pt idx="2481">
                  <c:v>4.2987500000000001</c:v>
                </c:pt>
                <c:pt idx="2482">
                  <c:v>5.3754166666666672</c:v>
                </c:pt>
                <c:pt idx="2483">
                  <c:v>3.9820833333333332</c:v>
                </c:pt>
                <c:pt idx="2484">
                  <c:v>4.7420833333333343</c:v>
                </c:pt>
                <c:pt idx="2485">
                  <c:v>4.5204166666666667</c:v>
                </c:pt>
                <c:pt idx="2486">
                  <c:v>4.5837500000000002</c:v>
                </c:pt>
                <c:pt idx="2487">
                  <c:v>5.4387499999999998</c:v>
                </c:pt>
                <c:pt idx="2488">
                  <c:v>4.4570833333333333</c:v>
                </c:pt>
                <c:pt idx="2489">
                  <c:v>3.8870833333333343</c:v>
                </c:pt>
                <c:pt idx="2490">
                  <c:v>4.0137499999999999</c:v>
                </c:pt>
                <c:pt idx="2491">
                  <c:v>4.172083333333334</c:v>
                </c:pt>
                <c:pt idx="2492">
                  <c:v>4.5837500000000002</c:v>
                </c:pt>
                <c:pt idx="2493">
                  <c:v>4.552083333333333</c:v>
                </c:pt>
                <c:pt idx="2494">
                  <c:v>3.8870833333333343</c:v>
                </c:pt>
                <c:pt idx="2495">
                  <c:v>3.8554166666666672</c:v>
                </c:pt>
                <c:pt idx="2496">
                  <c:v>3.3804166666666671</c:v>
                </c:pt>
                <c:pt idx="2497">
                  <c:v>4.2987500000000001</c:v>
                </c:pt>
                <c:pt idx="2498">
                  <c:v>4.4887499999999996</c:v>
                </c:pt>
                <c:pt idx="2499">
                  <c:v>3.6654166666666663</c:v>
                </c:pt>
                <c:pt idx="2500">
                  <c:v>3.8237499999999995</c:v>
                </c:pt>
                <c:pt idx="2501">
                  <c:v>3.0954166666666674</c:v>
                </c:pt>
                <c:pt idx="2502">
                  <c:v>3.8237499999999995</c:v>
                </c:pt>
                <c:pt idx="2503">
                  <c:v>3.3487499999999999</c:v>
                </c:pt>
                <c:pt idx="2504">
                  <c:v>3.8554166666666672</c:v>
                </c:pt>
                <c:pt idx="2505">
                  <c:v>3.4437500000000001</c:v>
                </c:pt>
                <c:pt idx="2506">
                  <c:v>2.7154166666666666</c:v>
                </c:pt>
                <c:pt idx="2507">
                  <c:v>2.6204166666666677</c:v>
                </c:pt>
                <c:pt idx="2508">
                  <c:v>3.4754166666666673</c:v>
                </c:pt>
                <c:pt idx="2509">
                  <c:v>4.5204166666666667</c:v>
                </c:pt>
                <c:pt idx="2510">
                  <c:v>4.3620833333333335</c:v>
                </c:pt>
                <c:pt idx="2511">
                  <c:v>4.2670833333333338</c:v>
                </c:pt>
                <c:pt idx="2512">
                  <c:v>3.4437500000000001</c:v>
                </c:pt>
                <c:pt idx="2513">
                  <c:v>3.0004166666666672</c:v>
                </c:pt>
                <c:pt idx="2514">
                  <c:v>2.2087500000000007</c:v>
                </c:pt>
                <c:pt idx="2515">
                  <c:v>2.7154166666666666</c:v>
                </c:pt>
                <c:pt idx="2516">
                  <c:v>2.96875</c:v>
                </c:pt>
                <c:pt idx="2517">
                  <c:v>2.905416666666667</c:v>
                </c:pt>
                <c:pt idx="2518">
                  <c:v>2.6520833333333331</c:v>
                </c:pt>
                <c:pt idx="2519">
                  <c:v>3.3804166666666671</c:v>
                </c:pt>
                <c:pt idx="2520">
                  <c:v>3.0004166666666672</c:v>
                </c:pt>
                <c:pt idx="2521">
                  <c:v>3.3804166666666671</c:v>
                </c:pt>
                <c:pt idx="2522">
                  <c:v>3.7604166666666665</c:v>
                </c:pt>
                <c:pt idx="2523">
                  <c:v>4.0137499999999999</c:v>
                </c:pt>
                <c:pt idx="2524">
                  <c:v>4.2987500000000001</c:v>
                </c:pt>
                <c:pt idx="2525">
                  <c:v>5.2487500000000002</c:v>
                </c:pt>
                <c:pt idx="2526">
                  <c:v>5.2487500000000002</c:v>
                </c:pt>
                <c:pt idx="2527">
                  <c:v>5.217083333333334</c:v>
                </c:pt>
                <c:pt idx="2528">
                  <c:v>4.9954166666666673</c:v>
                </c:pt>
                <c:pt idx="2529">
                  <c:v>5.0270833333333336</c:v>
                </c:pt>
                <c:pt idx="2530">
                  <c:v>4.67875</c:v>
                </c:pt>
                <c:pt idx="2531">
                  <c:v>5.3120833333333337</c:v>
                </c:pt>
                <c:pt idx="2532">
                  <c:v>4.8370833333333341</c:v>
                </c:pt>
                <c:pt idx="2533">
                  <c:v>4.5837500000000002</c:v>
                </c:pt>
                <c:pt idx="2534">
                  <c:v>4.0137499999999999</c:v>
                </c:pt>
                <c:pt idx="2535">
                  <c:v>4.4887499999999996</c:v>
                </c:pt>
                <c:pt idx="2536">
                  <c:v>4.9004166666666675</c:v>
                </c:pt>
                <c:pt idx="2537">
                  <c:v>4.3620833333333335</c:v>
                </c:pt>
                <c:pt idx="2538">
                  <c:v>3.7920833333333337</c:v>
                </c:pt>
                <c:pt idx="2539">
                  <c:v>3.253750000000001</c:v>
                </c:pt>
                <c:pt idx="2540">
                  <c:v>2.96875</c:v>
                </c:pt>
                <c:pt idx="2541">
                  <c:v>2.5254166666666671</c:v>
                </c:pt>
                <c:pt idx="2542">
                  <c:v>2.6520833333333331</c:v>
                </c:pt>
                <c:pt idx="2543">
                  <c:v>2.7154166666666666</c:v>
                </c:pt>
                <c:pt idx="2544">
                  <c:v>3.4437500000000001</c:v>
                </c:pt>
                <c:pt idx="2545">
                  <c:v>3.4120833333333342</c:v>
                </c:pt>
                <c:pt idx="2546">
                  <c:v>3.317083333333334</c:v>
                </c:pt>
                <c:pt idx="2547">
                  <c:v>2.4304166666666669</c:v>
                </c:pt>
                <c:pt idx="2548">
                  <c:v>2.2404166666666665</c:v>
                </c:pt>
                <c:pt idx="2549">
                  <c:v>2.0187499999999998</c:v>
                </c:pt>
                <c:pt idx="2550">
                  <c:v>2.5254166666666671</c:v>
                </c:pt>
                <c:pt idx="2551">
                  <c:v>1.7970833333333336</c:v>
                </c:pt>
                <c:pt idx="2552">
                  <c:v>1.3854166666666667</c:v>
                </c:pt>
                <c:pt idx="2553">
                  <c:v>1.3854166666666667</c:v>
                </c:pt>
                <c:pt idx="2554">
                  <c:v>2.0187499999999998</c:v>
                </c:pt>
                <c:pt idx="2555">
                  <c:v>2.96875</c:v>
                </c:pt>
                <c:pt idx="2556">
                  <c:v>3.7920833333333337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3C9-402E-B474-4FC32A98BB72}"/>
            </c:ext>
          </c:extLst>
        </c:ser>
        <c:axId val="90198016"/>
        <c:axId val="90199552"/>
      </c:scatterChart>
      <c:valAx>
        <c:axId val="90198016"/>
        <c:scaling>
          <c:orientation val="minMax"/>
        </c:scaling>
        <c:axPos val="b"/>
        <c:majorGridlines/>
        <c:numFmt formatCode="d/m/yy;@" sourceLinked="1"/>
        <c:tickLblPos val="nextTo"/>
        <c:txPr>
          <a:bodyPr rot="-2520000"/>
          <a:lstStyle/>
          <a:p>
            <a:pPr>
              <a:defRPr/>
            </a:pPr>
            <a:endParaRPr lang="cs-CZ"/>
          </a:p>
        </c:txPr>
        <c:crossAx val="90199552"/>
        <c:crosses val="autoZero"/>
        <c:crossBetween val="midCat"/>
        <c:majorUnit val="91.5"/>
        <c:minorUnit val="30.5"/>
      </c:valAx>
      <c:valAx>
        <c:axId val="90199552"/>
        <c:scaling>
          <c:orientation val="minMax"/>
        </c:scaling>
        <c:axPos val="l"/>
        <c:majorGridlines/>
        <c:minorGridlines/>
        <c:numFmt formatCode="General" sourceLinked="1"/>
        <c:tickLblPos val="nextTo"/>
        <c:crossAx val="9019801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000" baseline="0"/>
              <a:t>kWh včetně TUV a účinnosti</a:t>
            </a:r>
            <a:r>
              <a:rPr lang="cs-CZ" sz="1000" baseline="0"/>
              <a:t>  výpočet - realita</a:t>
            </a:r>
            <a:endParaRPr lang="en-US" sz="1000" baseline="0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'roční náklady'!$H$4</c:f>
              <c:strCache>
                <c:ptCount val="1"/>
              </c:strCache>
            </c:strRef>
          </c:tx>
          <c:xVal>
            <c:numRef>
              <c:f>'roční náklady'!$D$6:$D$11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xVal>
          <c:yVal>
            <c:numRef>
              <c:f>'roční náklady'!$H$6:$H$11</c:f>
              <c:numCache>
                <c:formatCode>General</c:formatCode>
                <c:ptCount val="6"/>
                <c:pt idx="3">
                  <c:v>22011</c:v>
                </c:pt>
                <c:pt idx="4">
                  <c:v>25296</c:v>
                </c:pt>
                <c:pt idx="5">
                  <c:v>25536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C4E-4324-B103-F0751990A806}"/>
            </c:ext>
          </c:extLst>
        </c:ser>
        <c:ser>
          <c:idx val="1"/>
          <c:order val="1"/>
          <c:tx>
            <c:strRef>
              <c:f>'roční náklady'!$I$4</c:f>
              <c:strCache>
                <c:ptCount val="1"/>
              </c:strCache>
            </c:strRef>
          </c:tx>
          <c:xVal>
            <c:numRef>
              <c:f>'roční náklady'!$D$6:$D$11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xVal>
          <c:yVal>
            <c:numRef>
              <c:f>'roční náklady'!$I$6:$I$11</c:f>
              <c:numCache>
                <c:formatCode>General</c:formatCode>
                <c:ptCount val="6"/>
                <c:pt idx="3">
                  <c:v>21719.878787878781</c:v>
                </c:pt>
                <c:pt idx="4">
                  <c:v>24999.106060606071</c:v>
                </c:pt>
                <c:pt idx="5">
                  <c:v>23218.287878787876</c:v>
                </c:pt>
              </c:numCache>
            </c:numRef>
          </c:yVal>
        </c:ser>
        <c:axId val="90206976"/>
        <c:axId val="90208512"/>
      </c:scatterChart>
      <c:valAx>
        <c:axId val="90206976"/>
        <c:scaling>
          <c:orientation val="minMax"/>
        </c:scaling>
        <c:axPos val="b"/>
        <c:minorGridlines/>
        <c:numFmt formatCode="General" sourceLinked="1"/>
        <c:tickLblPos val="nextTo"/>
        <c:crossAx val="90208512"/>
        <c:crosses val="autoZero"/>
        <c:crossBetween val="midCat"/>
        <c:minorUnit val="1"/>
      </c:valAx>
      <c:valAx>
        <c:axId val="90208512"/>
        <c:scaling>
          <c:orientation val="minMax"/>
        </c:scaling>
        <c:axPos val="l"/>
        <c:majorGridlines/>
        <c:numFmt formatCode="General" sourceLinked="1"/>
        <c:tickLblPos val="nextTo"/>
        <c:crossAx val="90206976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Roční naklady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'roční náklady'!$AA$41:$AA$43</c:f>
              <c:strCache>
                <c:ptCount val="3"/>
                <c:pt idx="0">
                  <c:v>plyn</c:v>
                </c:pt>
                <c:pt idx="1">
                  <c:v>TČ</c:v>
                </c:pt>
                <c:pt idx="2">
                  <c:v>EE</c:v>
                </c:pt>
              </c:strCache>
            </c:strRef>
          </c:cat>
          <c:val>
            <c:numRef>
              <c:f>'roční náklady'!$AB$41:$AB$43</c:f>
              <c:numCache>
                <c:formatCode>General</c:formatCode>
                <c:ptCount val="3"/>
                <c:pt idx="0">
                  <c:v>41773.995454545446</c:v>
                </c:pt>
                <c:pt idx="1">
                  <c:v>14937.848749999999</c:v>
                </c:pt>
                <c:pt idx="2">
                  <c:v>43751.394999999997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70-4199-BD5C-47C3111EAB09}"/>
            </c:ext>
          </c:extLst>
        </c:ser>
        <c:gapWidth val="219"/>
        <c:overlap val="-27"/>
        <c:axId val="113973888"/>
        <c:axId val="113979776"/>
      </c:barChart>
      <c:catAx>
        <c:axId val="1139738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3979776"/>
        <c:crosses val="autoZero"/>
        <c:auto val="1"/>
        <c:lblAlgn val="ctr"/>
        <c:lblOffset val="100"/>
      </c:catAx>
      <c:valAx>
        <c:axId val="1139797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397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účinnost/výkon</a:t>
            </a:r>
          </a:p>
        </c:rich>
      </c:tx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'roční náklady'!$AC$50</c:f>
              <c:strCache>
                <c:ptCount val="1"/>
                <c:pt idx="0">
                  <c:v>40/30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'roční náklady'!$Z$51:$Z$54</c:f>
              <c:numCache>
                <c:formatCode>General</c:formatCode>
                <c:ptCount val="4"/>
                <c:pt idx="0">
                  <c:v>1.9</c:v>
                </c:pt>
                <c:pt idx="1">
                  <c:v>3</c:v>
                </c:pt>
                <c:pt idx="2">
                  <c:v>12</c:v>
                </c:pt>
                <c:pt idx="3">
                  <c:v>24</c:v>
                </c:pt>
              </c:numCache>
            </c:numRef>
          </c:xVal>
          <c:yVal>
            <c:numRef>
              <c:f>'roční náklady'!$AC$51:$AC$54</c:f>
              <c:numCache>
                <c:formatCode>General</c:formatCode>
                <c:ptCount val="4"/>
                <c:pt idx="0">
                  <c:v>98.738738738738718</c:v>
                </c:pt>
                <c:pt idx="1">
                  <c:v>98.288288288288271</c:v>
                </c:pt>
                <c:pt idx="2">
                  <c:v>96.396396396396383</c:v>
                </c:pt>
                <c:pt idx="3">
                  <c:v>94.234234234234222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EED-4EF4-95D8-1C240BE6C5F8}"/>
            </c:ext>
          </c:extLst>
        </c:ser>
        <c:ser>
          <c:idx val="1"/>
          <c:order val="1"/>
          <c:tx>
            <c:strRef>
              <c:f>'roční náklady'!$AD$50</c:f>
              <c:strCache>
                <c:ptCount val="1"/>
                <c:pt idx="0">
                  <c:v>50/30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'roční náklady'!$Z$51:$Z$54</c:f>
              <c:numCache>
                <c:formatCode>General</c:formatCode>
                <c:ptCount val="4"/>
                <c:pt idx="0">
                  <c:v>1.9</c:v>
                </c:pt>
                <c:pt idx="1">
                  <c:v>3</c:v>
                </c:pt>
                <c:pt idx="2">
                  <c:v>12</c:v>
                </c:pt>
                <c:pt idx="3">
                  <c:v>24</c:v>
                </c:pt>
              </c:numCache>
            </c:numRef>
          </c:xVal>
          <c:yVal>
            <c:numRef>
              <c:f>'roční náklady'!$AD$51:$AD$54</c:f>
              <c:numCache>
                <c:formatCode>General</c:formatCode>
                <c:ptCount val="4"/>
                <c:pt idx="0">
                  <c:v>97.297297297297291</c:v>
                </c:pt>
                <c:pt idx="1">
                  <c:v>97.837837837837824</c:v>
                </c:pt>
                <c:pt idx="2">
                  <c:v>94.954954954954957</c:v>
                </c:pt>
                <c:pt idx="3">
                  <c:v>91.171171171171167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3EED-4EF4-95D8-1C240BE6C5F8}"/>
            </c:ext>
          </c:extLst>
        </c:ser>
        <c:axId val="114016256"/>
        <c:axId val="114018176"/>
      </c:scatterChart>
      <c:valAx>
        <c:axId val="11401625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018176"/>
        <c:crosses val="autoZero"/>
        <c:crossBetween val="midCat"/>
      </c:valAx>
      <c:valAx>
        <c:axId val="1140181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016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plotArea>
      <c:layout/>
      <c:scatterChart>
        <c:scatterStyle val="lineMarker"/>
        <c:ser>
          <c:idx val="0"/>
          <c:order val="0"/>
          <c:tx>
            <c:strRef>
              <c:f>'roční náklady'!$AF$50</c:f>
              <c:strCache>
                <c:ptCount val="1"/>
                <c:pt idx="0">
                  <c:v>nedochlazeni spalin K / výkon kW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'roční náklady'!$Z$51:$Z$54</c:f>
              <c:numCache>
                <c:formatCode>General</c:formatCode>
                <c:ptCount val="4"/>
                <c:pt idx="0">
                  <c:v>1.9</c:v>
                </c:pt>
                <c:pt idx="1">
                  <c:v>3</c:v>
                </c:pt>
                <c:pt idx="2">
                  <c:v>12</c:v>
                </c:pt>
                <c:pt idx="3">
                  <c:v>24</c:v>
                </c:pt>
              </c:numCache>
            </c:numRef>
          </c:xVal>
          <c:yVal>
            <c:numRef>
              <c:f>'roční náklady'!$AF$51:$AF$54</c:f>
              <c:numCache>
                <c:formatCode>General</c:formatCode>
                <c:ptCount val="4"/>
                <c:pt idx="1">
                  <c:v>2.7300027300026932</c:v>
                </c:pt>
                <c:pt idx="2">
                  <c:v>-11.83001183001179</c:v>
                </c:pt>
                <c:pt idx="3">
                  <c:v>-30.940030940030926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1D7-474D-8FFE-595649EF47BE}"/>
            </c:ext>
          </c:extLst>
        </c:ser>
        <c:axId val="112567040"/>
        <c:axId val="112568960"/>
      </c:scatterChart>
      <c:valAx>
        <c:axId val="1125670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2568960"/>
        <c:crosses val="autoZero"/>
        <c:crossBetween val="midCat"/>
      </c:valAx>
      <c:valAx>
        <c:axId val="1125689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2567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tx>
            <c:strRef>
              <c:f>'roční náklady'!$AH$4</c:f>
              <c:strCache>
                <c:ptCount val="1"/>
                <c:pt idx="0">
                  <c:v>DS H/kbely</c:v>
                </c:pt>
              </c:strCache>
            </c:strRef>
          </c:tx>
          <c:xVal>
            <c:numRef>
              <c:f>'roční náklady'!$M$6:$M$11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xVal>
          <c:yVal>
            <c:numRef>
              <c:f>'roční náklady'!$AH$6:$AH$11</c:f>
              <c:numCache>
                <c:formatCode>General</c:formatCode>
                <c:ptCount val="6"/>
                <c:pt idx="0">
                  <c:v>1.1013538610426741</c:v>
                </c:pt>
                <c:pt idx="1">
                  <c:v>1.1094175557832138</c:v>
                </c:pt>
                <c:pt idx="2">
                  <c:v>1.0134701232588277</c:v>
                </c:pt>
                <c:pt idx="3">
                  <c:v>1.0050575268492206</c:v>
                </c:pt>
                <c:pt idx="4">
                  <c:v>1.0687336457128944</c:v>
                </c:pt>
              </c:numCache>
            </c:numRef>
          </c:yVal>
        </c:ser>
        <c:ser>
          <c:idx val="1"/>
          <c:order val="1"/>
          <c:tx>
            <c:strRef>
              <c:f>'roční náklady'!$AI$4</c:f>
              <c:strCache>
                <c:ptCount val="1"/>
                <c:pt idx="0">
                  <c:v>sp H</c:v>
                </c:pt>
              </c:strCache>
            </c:strRef>
          </c:tx>
          <c:xVal>
            <c:numRef>
              <c:f>'roční náklady'!$M$6:$M$11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xVal>
          <c:yVal>
            <c:numRef>
              <c:f>'roční náklady'!$AI$6:$AI$11</c:f>
              <c:numCache>
                <c:formatCode>General</c:formatCode>
                <c:ptCount val="6"/>
                <c:pt idx="0">
                  <c:v>0.55982370552440897</c:v>
                </c:pt>
                <c:pt idx="1">
                  <c:v>0.62735768078849541</c:v>
                </c:pt>
                <c:pt idx="2">
                  <c:v>0.54817928897184376</c:v>
                </c:pt>
                <c:pt idx="3">
                  <c:v>0.56856081153964588</c:v>
                </c:pt>
                <c:pt idx="4">
                  <c:v>0.56080274486955395</c:v>
                </c:pt>
                <c:pt idx="5">
                  <c:v>0.46197058715303752</c:v>
                </c:pt>
              </c:numCache>
            </c:numRef>
          </c:yVal>
        </c:ser>
        <c:axId val="112588288"/>
        <c:axId val="112589824"/>
      </c:scatterChart>
      <c:valAx>
        <c:axId val="112588288"/>
        <c:scaling>
          <c:orientation val="minMax"/>
        </c:scaling>
        <c:axPos val="b"/>
        <c:numFmt formatCode="General" sourceLinked="1"/>
        <c:tickLblPos val="nextTo"/>
        <c:crossAx val="112589824"/>
        <c:crosses val="autoZero"/>
        <c:crossBetween val="midCat"/>
      </c:valAx>
      <c:valAx>
        <c:axId val="112589824"/>
        <c:scaling>
          <c:orientation val="minMax"/>
        </c:scaling>
        <c:axPos val="l"/>
        <c:majorGridlines/>
        <c:numFmt formatCode="General" sourceLinked="1"/>
        <c:tickLblPos val="nextTo"/>
        <c:crossAx val="1125882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323849</xdr:colOff>
      <xdr:row>22</xdr:row>
      <xdr:rowOff>171450</xdr:rowOff>
    </xdr:from>
    <xdr:to>
      <xdr:col>50</xdr:col>
      <xdr:colOff>228600</xdr:colOff>
      <xdr:row>32</xdr:row>
      <xdr:rowOff>57149</xdr:rowOff>
    </xdr:to>
    <xdr:graphicFrame macro="">
      <xdr:nvGraphicFramePr>
        <xdr:cNvPr id="5" name="Graf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47625</xdr:colOff>
      <xdr:row>14</xdr:row>
      <xdr:rowOff>28575</xdr:rowOff>
    </xdr:from>
    <xdr:to>
      <xdr:col>50</xdr:col>
      <xdr:colOff>228600</xdr:colOff>
      <xdr:row>23</xdr:row>
      <xdr:rowOff>104775</xdr:rowOff>
    </xdr:to>
    <xdr:graphicFrame macro="">
      <xdr:nvGraphicFramePr>
        <xdr:cNvPr id="6" name="Graf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9525</xdr:colOff>
      <xdr:row>2</xdr:row>
      <xdr:rowOff>95250</xdr:rowOff>
    </xdr:from>
    <xdr:to>
      <xdr:col>47</xdr:col>
      <xdr:colOff>266699</xdr:colOff>
      <xdr:row>13</xdr:row>
      <xdr:rowOff>66674</xdr:rowOff>
    </xdr:to>
    <xdr:graphicFrame macro="">
      <xdr:nvGraphicFramePr>
        <xdr:cNvPr id="7" name="Graf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76200</xdr:colOff>
      <xdr:row>12</xdr:row>
      <xdr:rowOff>152400</xdr:rowOff>
    </xdr:from>
    <xdr:to>
      <xdr:col>20</xdr:col>
      <xdr:colOff>361950</xdr:colOff>
      <xdr:row>26</xdr:row>
      <xdr:rowOff>66675</xdr:rowOff>
    </xdr:to>
    <xdr:graphicFrame macro="">
      <xdr:nvGraphicFramePr>
        <xdr:cNvPr id="8" name="Graf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295275</xdr:colOff>
      <xdr:row>16</xdr:row>
      <xdr:rowOff>133350</xdr:rowOff>
    </xdr:from>
    <xdr:to>
      <xdr:col>10</xdr:col>
      <xdr:colOff>304800</xdr:colOff>
      <xdr:row>26</xdr:row>
      <xdr:rowOff>114299</xdr:rowOff>
    </xdr:to>
    <xdr:graphicFrame macro="">
      <xdr:nvGraphicFramePr>
        <xdr:cNvPr id="9" name="Graf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66675</xdr:colOff>
      <xdr:row>29</xdr:row>
      <xdr:rowOff>180974</xdr:rowOff>
    </xdr:from>
    <xdr:to>
      <xdr:col>33</xdr:col>
      <xdr:colOff>104774</xdr:colOff>
      <xdr:row>38</xdr:row>
      <xdr:rowOff>133349</xdr:rowOff>
    </xdr:to>
    <xdr:graphicFrame macro="">
      <xdr:nvGraphicFramePr>
        <xdr:cNvPr id="2" name="Graf 1">
          <a:extLst>
            <a:ext uri="{FF2B5EF4-FFF2-40B4-BE49-F238E27FC236}">
              <a16:creationId xmlns="" xmlns:a16="http://schemas.microsoft.com/office/drawing/2014/main" id="{5558F49C-6BC6-4EF1-8F8C-8A15ED50A0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219075</xdr:colOff>
      <xdr:row>47</xdr:row>
      <xdr:rowOff>57150</xdr:rowOff>
    </xdr:from>
    <xdr:to>
      <xdr:col>37</xdr:col>
      <xdr:colOff>152400</xdr:colOff>
      <xdr:row>55</xdr:row>
      <xdr:rowOff>57150</xdr:rowOff>
    </xdr:to>
    <xdr:graphicFrame macro="">
      <xdr:nvGraphicFramePr>
        <xdr:cNvPr id="3" name="Graf 2">
          <a:extLst>
            <a:ext uri="{FF2B5EF4-FFF2-40B4-BE49-F238E27FC236}">
              <a16:creationId xmlns="" xmlns:a16="http://schemas.microsoft.com/office/drawing/2014/main" id="{1804AA01-962D-48FC-A083-0AD6B25A10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514349</xdr:colOff>
      <xdr:row>56</xdr:row>
      <xdr:rowOff>19050</xdr:rowOff>
    </xdr:from>
    <xdr:to>
      <xdr:col>37</xdr:col>
      <xdr:colOff>142875</xdr:colOff>
      <xdr:row>66</xdr:row>
      <xdr:rowOff>171450</xdr:rowOff>
    </xdr:to>
    <xdr:graphicFrame macro="">
      <xdr:nvGraphicFramePr>
        <xdr:cNvPr id="4" name="Graf 3">
          <a:extLst>
            <a:ext uri="{FF2B5EF4-FFF2-40B4-BE49-F238E27FC236}">
              <a16:creationId xmlns="" xmlns:a16="http://schemas.microsoft.com/office/drawing/2014/main" id="{404A4FB0-D05E-4496-B038-38FA1BA892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117256</xdr:colOff>
      <xdr:row>13</xdr:row>
      <xdr:rowOff>16751</xdr:rowOff>
    </xdr:from>
    <xdr:to>
      <xdr:col>43</xdr:col>
      <xdr:colOff>83864</xdr:colOff>
      <xdr:row>27</xdr:row>
      <xdr:rowOff>88571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228601</xdr:colOff>
      <xdr:row>0</xdr:row>
      <xdr:rowOff>98534</xdr:rowOff>
    </xdr:from>
    <xdr:to>
      <xdr:col>30</xdr:col>
      <xdr:colOff>218965</xdr:colOff>
      <xdr:row>11</xdr:row>
      <xdr:rowOff>9525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31</xdr:row>
      <xdr:rowOff>142875</xdr:rowOff>
    </xdr:from>
    <xdr:to>
      <xdr:col>14</xdr:col>
      <xdr:colOff>142875</xdr:colOff>
      <xdr:row>46</xdr:row>
      <xdr:rowOff>28575</xdr:rowOff>
    </xdr:to>
    <xdr:graphicFrame macro="">
      <xdr:nvGraphicFramePr>
        <xdr:cNvPr id="3" name="Graf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2145</xdr:row>
      <xdr:rowOff>76200</xdr:rowOff>
    </xdr:from>
    <xdr:to>
      <xdr:col>11</xdr:col>
      <xdr:colOff>28574</xdr:colOff>
      <xdr:row>2159</xdr:row>
      <xdr:rowOff>152400</xdr:rowOff>
    </xdr:to>
    <xdr:graphicFrame macro="">
      <xdr:nvGraphicFramePr>
        <xdr:cNvPr id="4" name="Graf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2259</xdr:row>
      <xdr:rowOff>0</xdr:rowOff>
    </xdr:from>
    <xdr:to>
      <xdr:col>15</xdr:col>
      <xdr:colOff>466725</xdr:colOff>
      <xdr:row>2273</xdr:row>
      <xdr:rowOff>76200</xdr:rowOff>
    </xdr:to>
    <xdr:graphicFrame macro="">
      <xdr:nvGraphicFramePr>
        <xdr:cNvPr id="5" name="Graf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66674</xdr:colOff>
      <xdr:row>38</xdr:row>
      <xdr:rowOff>38099</xdr:rowOff>
    </xdr:from>
    <xdr:to>
      <xdr:col>20</xdr:col>
      <xdr:colOff>76199</xdr:colOff>
      <xdr:row>49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114299</xdr:colOff>
      <xdr:row>0</xdr:row>
      <xdr:rowOff>0</xdr:rowOff>
    </xdr:from>
    <xdr:to>
      <xdr:col>16</xdr:col>
      <xdr:colOff>333374</xdr:colOff>
      <xdr:row>4</xdr:row>
      <xdr:rowOff>190499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37</xdr:row>
      <xdr:rowOff>57150</xdr:rowOff>
    </xdr:from>
    <xdr:to>
      <xdr:col>6</xdr:col>
      <xdr:colOff>200025</xdr:colOff>
      <xdr:row>48</xdr:row>
      <xdr:rowOff>123824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495299</xdr:colOff>
      <xdr:row>39</xdr:row>
      <xdr:rowOff>38100</xdr:rowOff>
    </xdr:from>
    <xdr:to>
      <xdr:col>13</xdr:col>
      <xdr:colOff>57150</xdr:colOff>
      <xdr:row>51</xdr:row>
      <xdr:rowOff>66675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457201</xdr:colOff>
      <xdr:row>0</xdr:row>
      <xdr:rowOff>0</xdr:rowOff>
    </xdr:from>
    <xdr:to>
      <xdr:col>22</xdr:col>
      <xdr:colOff>180975</xdr:colOff>
      <xdr:row>5</xdr:row>
      <xdr:rowOff>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21</xdr:row>
      <xdr:rowOff>57150</xdr:rowOff>
    </xdr:from>
    <xdr:to>
      <xdr:col>19</xdr:col>
      <xdr:colOff>9525</xdr:colOff>
      <xdr:row>35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295275</xdr:colOff>
      <xdr:row>7</xdr:row>
      <xdr:rowOff>85725</xdr:rowOff>
    </xdr:from>
    <xdr:to>
      <xdr:col>25</xdr:col>
      <xdr:colOff>257175</xdr:colOff>
      <xdr:row>21</xdr:row>
      <xdr:rowOff>161925</xdr:rowOff>
    </xdr:to>
    <xdr:graphicFrame macro="">
      <xdr:nvGraphicFramePr>
        <xdr:cNvPr id="3" name="Graf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ondenzace.kvalitne.cz/kks/spotreby.xls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kondenzace.kvalitne.cz/kks/dny-bez-cyklovani.xlsx" TargetMode="External"/><Relationship Id="rId1" Type="http://schemas.openxmlformats.org/officeDocument/2006/relationships/hyperlink" Target="https://vytapeni.tzb-info.cz/tabulky-a-vypocty/103-vypocet-denostupn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kondenzace.kvalitne.cz/kks/dny-bez-cyklovani.xlsx" TargetMode="External"/><Relationship Id="rId4" Type="http://schemas.openxmlformats.org/officeDocument/2006/relationships/hyperlink" Target="https://forum.tzb-info.cz/150735-vyber-kondenzacniho-kotle?p=55622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kondenzace.kvalitne.cz/kks/dny-bez-cyklovani.xlsx" TargetMode="External"/><Relationship Id="rId2" Type="http://schemas.openxmlformats.org/officeDocument/2006/relationships/hyperlink" Target="http://kondenzace.kvalitne.cz/kks/spotreby.xlsx" TargetMode="External"/><Relationship Id="rId1" Type="http://schemas.openxmlformats.org/officeDocument/2006/relationships/hyperlink" Target="https://forum.tzb-info.cz/149818-bungalov-tz-6kw-navrh-zdroja-vykurovania-tuv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vytapeni.tzb-info.cz/tepelna-cerpadla/13507-hodnoceni-scop-tepelnych-cerpadel-pro-vytapen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vytapeni.tzb-info.cz/tabulky-a-vypocty/103-vypocet-denostupn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573"/>
  <sheetViews>
    <sheetView tabSelected="1" zoomScale="87" zoomScaleNormal="87" workbookViewId="0">
      <pane ySplit="12" topLeftCell="A13" activePane="bottomLeft" state="frozen"/>
      <selection pane="bottomLeft" activeCell="F15" sqref="F15"/>
    </sheetView>
  </sheetViews>
  <sheetFormatPr defaultColWidth="6" defaultRowHeight="15"/>
  <cols>
    <col min="1" max="1" width="6" style="1"/>
    <col min="2" max="2" width="8.7109375" style="27" customWidth="1"/>
    <col min="3" max="3" width="7" customWidth="1"/>
    <col min="4" max="4" width="6" style="1"/>
    <col min="5" max="5" width="7.140625" customWidth="1"/>
    <col min="6" max="6" width="7.42578125" customWidth="1"/>
    <col min="7" max="7" width="7.140625" customWidth="1"/>
    <col min="8" max="9" width="7" bestFit="1" customWidth="1"/>
    <col min="10" max="10" width="7" customWidth="1"/>
    <col min="11" max="24" width="7" style="13" customWidth="1"/>
    <col min="25" max="25" width="9" bestFit="1" customWidth="1"/>
    <col min="26" max="28" width="7" customWidth="1"/>
    <col min="31" max="31" width="6" customWidth="1"/>
    <col min="32" max="32" width="7.7109375" customWidth="1"/>
    <col min="34" max="34" width="7.5703125" customWidth="1"/>
    <col min="37" max="37" width="7.42578125" customWidth="1"/>
  </cols>
  <sheetData>
    <row r="1" spans="1:37" s="13" customFormat="1">
      <c r="A1" s="1"/>
      <c r="B1" s="3" t="s">
        <v>21</v>
      </c>
      <c r="M1" s="3" t="s">
        <v>4</v>
      </c>
      <c r="N1" s="3"/>
      <c r="O1" s="4"/>
      <c r="P1" s="1"/>
      <c r="Q1" s="1"/>
      <c r="R1" s="1"/>
      <c r="S1" s="1"/>
      <c r="T1" s="1"/>
    </row>
    <row r="2" spans="1:37" s="13" customFormat="1">
      <c r="A2" s="1"/>
      <c r="B2" s="3" t="s">
        <v>178</v>
      </c>
      <c r="J2" s="64"/>
      <c r="U2" s="13" t="s">
        <v>179</v>
      </c>
      <c r="W2" s="13">
        <f>SUM(V4:V7)/3-SUM(W4:W7)/3</f>
        <v>-0.84908169571128411</v>
      </c>
    </row>
    <row r="3" spans="1:37" s="1" customFormat="1">
      <c r="A3" s="2">
        <v>0</v>
      </c>
      <c r="B3" s="27" t="s">
        <v>32</v>
      </c>
      <c r="H3" s="13" t="s">
        <v>216</v>
      </c>
      <c r="I3" s="1">
        <v>0.66</v>
      </c>
      <c r="J3" s="64" t="s">
        <v>217</v>
      </c>
      <c r="K3" s="13" t="s">
        <v>218</v>
      </c>
      <c r="M3" s="13" t="s">
        <v>176</v>
      </c>
      <c r="N3" s="13"/>
      <c r="O3" s="13"/>
      <c r="P3" s="13"/>
      <c r="R3" s="13" t="s">
        <v>177</v>
      </c>
      <c r="AB3" s="13" t="s">
        <v>173</v>
      </c>
      <c r="AC3" s="13"/>
      <c r="AD3" s="13"/>
      <c r="AE3" s="13"/>
      <c r="AF3" s="13"/>
      <c r="AG3" s="13"/>
      <c r="AH3" s="13"/>
      <c r="AI3" s="13"/>
    </row>
    <row r="4" spans="1:37" s="1" customFormat="1">
      <c r="A4" s="2">
        <v>0.66</v>
      </c>
      <c r="B4" s="27" t="s">
        <v>124</v>
      </c>
      <c r="C4" s="15" t="s">
        <v>8</v>
      </c>
      <c r="D4" s="16"/>
      <c r="E4" s="1" t="s">
        <v>9</v>
      </c>
      <c r="F4" s="1" t="s">
        <v>16</v>
      </c>
      <c r="G4" s="4" t="s">
        <v>31</v>
      </c>
      <c r="H4" s="26"/>
      <c r="I4" s="25"/>
      <c r="K4" s="13"/>
      <c r="M4" s="52" t="s">
        <v>168</v>
      </c>
      <c r="N4" s="13" t="s">
        <v>169</v>
      </c>
      <c r="O4" s="13" t="s">
        <v>171</v>
      </c>
      <c r="P4" s="13"/>
      <c r="Q4" s="13"/>
      <c r="T4" s="13"/>
      <c r="U4" s="9">
        <v>43770</v>
      </c>
      <c r="V4" s="1">
        <f>SUM(C1692:C1721)/30</f>
        <v>6.5983333333333318</v>
      </c>
      <c r="W4" s="1">
        <v>7</v>
      </c>
      <c r="AB4" s="13"/>
      <c r="AC4" s="13"/>
      <c r="AD4" s="13"/>
      <c r="AE4" s="13"/>
      <c r="AF4" s="13" t="s">
        <v>170</v>
      </c>
      <c r="AH4" s="13" t="s">
        <v>175</v>
      </c>
      <c r="AI4" s="13" t="s">
        <v>174</v>
      </c>
    </row>
    <row r="5" spans="1:37" s="1" customFormat="1">
      <c r="A5" s="4">
        <f t="shared" ref="A5:A10" si="0">E5/24*30/F$15</f>
        <v>2265.0249999999996</v>
      </c>
      <c r="B5" s="28"/>
      <c r="C5" s="17">
        <v>2015</v>
      </c>
      <c r="D5" s="19">
        <v>2016</v>
      </c>
      <c r="E5" s="1">
        <f>SUM(F139:F504)*24</f>
        <v>17214.189999999995</v>
      </c>
      <c r="F5" s="1">
        <f>E5/$F$15/24</f>
        <v>75.500833333333318</v>
      </c>
      <c r="G5" s="4">
        <f>(E5+(365*24*(0.12*$A$3)))/$A$4</f>
        <v>26082.106060606053</v>
      </c>
      <c r="H5" s="4"/>
      <c r="M5" s="53">
        <v>2015</v>
      </c>
      <c r="N5" s="13">
        <f>SUM(F17:F291)*24</f>
        <v>7982.66</v>
      </c>
      <c r="O5" s="44">
        <f t="shared" ref="O5:O11" si="1">(N5+(365*24*(0.12*$A$3)))/$A$4</f>
        <v>12094.939393939394</v>
      </c>
      <c r="P5" s="13"/>
      <c r="Q5" s="13"/>
      <c r="R5" s="1">
        <f>SUM(F17:F291)*24</f>
        <v>7982.66</v>
      </c>
      <c r="S5" s="4">
        <f t="shared" ref="S5:S11" si="2">(R5+(365*24*(0.12*$A$3)))/$A$4</f>
        <v>12094.939393939394</v>
      </c>
      <c r="U5" s="9">
        <v>43800</v>
      </c>
      <c r="V5" s="1">
        <f>SUM(C1722:C1752)/31</f>
        <v>3.3798387096774194</v>
      </c>
      <c r="W5" s="13">
        <v>4</v>
      </c>
      <c r="AB5" s="13">
        <f>SUM(F170:F291)*24</f>
        <v>6183.9300000000012</v>
      </c>
      <c r="AC5" s="4">
        <f>(AB5+(365*24*(0.12*$A$3)))/$A$4</f>
        <v>9369.5909090909099</v>
      </c>
      <c r="AD5" s="13"/>
      <c r="AE5" s="13"/>
      <c r="AF5" s="13"/>
      <c r="AK5" s="28" t="s">
        <v>38</v>
      </c>
    </row>
    <row r="6" spans="1:37" s="1" customFormat="1">
      <c r="A6" s="4">
        <f t="shared" si="0"/>
        <v>2595.2749999999987</v>
      </c>
      <c r="B6" s="28"/>
      <c r="C6" s="17">
        <v>2016</v>
      </c>
      <c r="D6" s="19">
        <v>2017</v>
      </c>
      <c r="E6" s="1">
        <f>SUM(F505:F869)*24</f>
        <v>19724.089999999993</v>
      </c>
      <c r="F6" s="1">
        <f t="shared" ref="F6:F11" si="3">E6/F$15/24</f>
        <v>86.509166666666644</v>
      </c>
      <c r="G6" s="4">
        <f t="shared" ref="G6:G11" si="4">(E6+(365*24*(0.12*A$3)))/A$4</f>
        <v>29884.984848484837</v>
      </c>
      <c r="H6" s="13"/>
      <c r="M6" s="53">
        <v>2016</v>
      </c>
      <c r="N6" s="13">
        <f>SUM(F292:F657)*24</f>
        <v>19053.200000000008</v>
      </c>
      <c r="O6" s="44">
        <f t="shared" si="1"/>
        <v>28868.484848484859</v>
      </c>
      <c r="P6" s="13"/>
      <c r="Q6" s="13"/>
      <c r="R6" s="1">
        <f>SUM(F337:F702)*24</f>
        <v>20666.68</v>
      </c>
      <c r="S6" s="4">
        <f t="shared" si="2"/>
        <v>31313.151515151516</v>
      </c>
      <c r="U6" s="9">
        <v>43831</v>
      </c>
      <c r="V6" s="1">
        <f>SUM(C1753:C1783)/31</f>
        <v>1.8185483870967754</v>
      </c>
      <c r="W6" s="13">
        <v>2.8</v>
      </c>
      <c r="AB6" s="13">
        <f>SUM(F536:F657)*24</f>
        <v>8022.9399999999969</v>
      </c>
      <c r="AC6" s="4">
        <f t="shared" ref="AC6:AC11" si="5">(AB6+(365*24*(0.12*$A$3)))/$A$4</f>
        <v>12155.969696969692</v>
      </c>
      <c r="AD6" s="13">
        <f>10.7*AF6</f>
        <v>6805.2</v>
      </c>
      <c r="AE6" s="1">
        <f>AD6/AC6</f>
        <v>0.55982370552440897</v>
      </c>
      <c r="AF6" s="13">
        <v>636</v>
      </c>
      <c r="AG6" s="13">
        <v>1616</v>
      </c>
      <c r="AH6" s="1">
        <v>1.1013538610426741</v>
      </c>
      <c r="AI6" s="1">
        <f>AD6/AC6</f>
        <v>0.55982370552440897</v>
      </c>
      <c r="AK6" s="28" t="s">
        <v>167</v>
      </c>
    </row>
    <row r="7" spans="1:37" s="1" customFormat="1">
      <c r="A7" s="4">
        <f t="shared" si="0"/>
        <v>2293.0500000000006</v>
      </c>
      <c r="B7" s="30"/>
      <c r="C7" s="17">
        <v>2017</v>
      </c>
      <c r="D7" s="19">
        <v>2018</v>
      </c>
      <c r="E7" s="1">
        <f>SUM(F870:F1234)*24</f>
        <v>17427.180000000004</v>
      </c>
      <c r="F7" s="1">
        <f t="shared" si="3"/>
        <v>76.435000000000016</v>
      </c>
      <c r="G7" s="4">
        <f t="shared" si="4"/>
        <v>26404.818181818187</v>
      </c>
      <c r="H7" s="13"/>
      <c r="M7" s="53">
        <v>2017</v>
      </c>
      <c r="N7" s="13">
        <f>SUM(F658:F1022)*24</f>
        <v>18702.840000000015</v>
      </c>
      <c r="O7" s="44">
        <f t="shared" si="1"/>
        <v>28337.636363636386</v>
      </c>
      <c r="P7" s="13"/>
      <c r="Q7" s="13"/>
      <c r="R7" s="1">
        <f>SUM(F703:F1067)*24</f>
        <v>16710.88</v>
      </c>
      <c r="S7" s="4">
        <f t="shared" si="2"/>
        <v>25319.515151515152</v>
      </c>
      <c r="U7" s="55">
        <v>43862</v>
      </c>
      <c r="V7" s="13">
        <f>SUM(C1784:C1812)/29</f>
        <v>5.6560344827586198</v>
      </c>
      <c r="W7" s="56">
        <v>6.2</v>
      </c>
      <c r="AB7" s="13">
        <f>SUM(F901:F1022)*24</f>
        <v>7001.69</v>
      </c>
      <c r="AC7" s="4">
        <f t="shared" si="5"/>
        <v>10608.62121212121</v>
      </c>
      <c r="AD7" s="13">
        <f t="shared" ref="AD7:AD11" si="6">10.7*AF7</f>
        <v>6655.4</v>
      </c>
      <c r="AE7" s="13">
        <f t="shared" ref="AE7:AE11" si="7">AD7/AC7</f>
        <v>0.62735768078849541</v>
      </c>
      <c r="AF7" s="13">
        <v>622</v>
      </c>
      <c r="AG7" s="13">
        <v>1554</v>
      </c>
      <c r="AH7" s="13">
        <v>1.1094175557832138</v>
      </c>
      <c r="AI7" s="13">
        <f t="shared" ref="AI7:AI11" si="8">AD7/AC7</f>
        <v>0.62735768078849541</v>
      </c>
      <c r="AK7" s="30"/>
    </row>
    <row r="8" spans="1:37" s="1" customFormat="1">
      <c r="A8" s="4">
        <f t="shared" si="0"/>
        <v>2236.3500000000008</v>
      </c>
      <c r="B8" s="30"/>
      <c r="C8" s="17">
        <v>2018</v>
      </c>
      <c r="D8" s="19">
        <v>2019</v>
      </c>
      <c r="E8" s="1">
        <f>SUM(F1235:F1599)*24</f>
        <v>16996.260000000006</v>
      </c>
      <c r="F8" s="1">
        <f t="shared" si="3"/>
        <v>74.54500000000003</v>
      </c>
      <c r="G8" s="4">
        <f t="shared" si="4"/>
        <v>25751.909090909099</v>
      </c>
      <c r="H8" s="13"/>
      <c r="M8" s="53">
        <v>2018</v>
      </c>
      <c r="N8" s="13">
        <f>SUM(F1023:F1387)*24</f>
        <v>17240.410000000003</v>
      </c>
      <c r="O8" s="44">
        <f t="shared" si="1"/>
        <v>26121.833333333336</v>
      </c>
      <c r="P8" s="13"/>
      <c r="Q8" s="13"/>
      <c r="R8" s="1">
        <f>SUM(F1068:F1432)*24</f>
        <v>17801.289999999997</v>
      </c>
      <c r="S8" s="4">
        <f t="shared" si="2"/>
        <v>26971.651515151509</v>
      </c>
      <c r="T8" s="4"/>
      <c r="AB8" s="13">
        <f>SUM(F1266:F1387)*24</f>
        <v>6814.9200000000037</v>
      </c>
      <c r="AC8" s="4">
        <f t="shared" si="5"/>
        <v>10325.636363636369</v>
      </c>
      <c r="AD8" s="13">
        <f t="shared" si="6"/>
        <v>5660.2999999999993</v>
      </c>
      <c r="AE8" s="13">
        <f t="shared" si="7"/>
        <v>0.54817928897184376</v>
      </c>
      <c r="AF8" s="13">
        <v>529</v>
      </c>
      <c r="AG8" s="13">
        <v>1302</v>
      </c>
      <c r="AH8" s="13">
        <v>1.0134701232588277</v>
      </c>
      <c r="AI8" s="13">
        <f t="shared" si="8"/>
        <v>0.54817928897184376</v>
      </c>
      <c r="AK8" s="30">
        <v>3515</v>
      </c>
    </row>
    <row r="9" spans="1:37" s="1" customFormat="1">
      <c r="A9" s="4">
        <f t="shared" si="0"/>
        <v>2123.8249999999998</v>
      </c>
      <c r="B9" s="30"/>
      <c r="C9" s="17">
        <v>2019</v>
      </c>
      <c r="D9" s="19">
        <v>2020</v>
      </c>
      <c r="E9" s="1">
        <f>SUM(F1600:F1965)*24</f>
        <v>16141.069999999996</v>
      </c>
      <c r="F9" s="1">
        <f t="shared" si="3"/>
        <v>70.794166666666641</v>
      </c>
      <c r="G9" s="4">
        <f t="shared" si="4"/>
        <v>24456.166666666661</v>
      </c>
      <c r="H9" s="13">
        <v>22011</v>
      </c>
      <c r="I9" s="1">
        <f>J9/I$3</f>
        <v>21719.878787878781</v>
      </c>
      <c r="J9" s="13">
        <f>SUM(F1661:F1843)*24</f>
        <v>14335.119999999995</v>
      </c>
      <c r="K9" s="13">
        <f>J9/E9</f>
        <v>0.88811460454604307</v>
      </c>
      <c r="M9" s="53">
        <v>2019</v>
      </c>
      <c r="N9" s="13">
        <f>SUM(F1388:F1752)*24</f>
        <v>16578.07</v>
      </c>
      <c r="O9" s="44">
        <f t="shared" si="1"/>
        <v>25118.287878787876</v>
      </c>
      <c r="P9" s="13"/>
      <c r="Q9" s="13"/>
      <c r="R9" s="1">
        <f>SUM(F1433:F1797)*24</f>
        <v>15919.149999999991</v>
      </c>
      <c r="S9" s="4">
        <f t="shared" si="2"/>
        <v>24119.924242424226</v>
      </c>
      <c r="T9" s="4"/>
      <c r="U9" s="13"/>
      <c r="V9" s="13">
        <v>22011</v>
      </c>
      <c r="AA9" s="13"/>
      <c r="AB9" s="13">
        <f>SUM(F1631:F1752)*24</f>
        <v>6396.7300000000014</v>
      </c>
      <c r="AC9" s="4">
        <f t="shared" si="5"/>
        <v>9692.0151515151538</v>
      </c>
      <c r="AD9" s="13">
        <f t="shared" si="6"/>
        <v>5510.5</v>
      </c>
      <c r="AE9" s="13">
        <f t="shared" si="7"/>
        <v>0.56856081153964588</v>
      </c>
      <c r="AF9" s="13">
        <v>515</v>
      </c>
      <c r="AG9" s="13">
        <v>1247</v>
      </c>
      <c r="AH9" s="13">
        <v>1.0050575268492206</v>
      </c>
      <c r="AI9" s="13">
        <f t="shared" si="8"/>
        <v>0.56856081153964588</v>
      </c>
      <c r="AK9" s="30">
        <v>3439.2</v>
      </c>
    </row>
    <row r="10" spans="1:37" s="13" customFormat="1">
      <c r="A10" s="4">
        <f t="shared" si="0"/>
        <v>2604.1750000000015</v>
      </c>
      <c r="B10" s="30"/>
      <c r="C10" s="17">
        <v>2020</v>
      </c>
      <c r="D10" s="19">
        <v>2021</v>
      </c>
      <c r="E10" s="13">
        <f>SUM(F1966:F2330)*24</f>
        <v>19791.73000000001</v>
      </c>
      <c r="F10" s="13">
        <f t="shared" si="3"/>
        <v>86.805833333333382</v>
      </c>
      <c r="G10" s="4">
        <f t="shared" si="4"/>
        <v>29987.469696969711</v>
      </c>
      <c r="H10" s="13">
        <v>25296</v>
      </c>
      <c r="I10" s="13">
        <f>J10/I$3</f>
        <v>24999.106060606071</v>
      </c>
      <c r="J10" s="13">
        <f>SUM(F2027:F2208)*24</f>
        <v>16499.410000000007</v>
      </c>
      <c r="K10" s="13">
        <f>J10/E10</f>
        <v>0.83365173231445655</v>
      </c>
      <c r="M10" s="53">
        <v>2020</v>
      </c>
      <c r="N10" s="13">
        <f>SUM(F1753:F2118)*24</f>
        <v>16695.49000000002</v>
      </c>
      <c r="O10" s="44">
        <f t="shared" si="1"/>
        <v>25296.196969696997</v>
      </c>
      <c r="P10" s="13">
        <v>30750</v>
      </c>
      <c r="Q10" s="13">
        <f>O10/P10</f>
        <v>0.82264055186006491</v>
      </c>
      <c r="R10" s="13">
        <f>SUM(F1798:F2163)*24</f>
        <v>17878.809999999983</v>
      </c>
      <c r="S10" s="4">
        <f t="shared" si="2"/>
        <v>27089.106060606035</v>
      </c>
      <c r="T10" s="4"/>
      <c r="V10" s="13">
        <v>25296</v>
      </c>
      <c r="AB10" s="13">
        <f>SUM(F1997:F2118)*24</f>
        <v>6951.1500000000005</v>
      </c>
      <c r="AC10" s="4">
        <f t="shared" si="5"/>
        <v>10532.045454545454</v>
      </c>
      <c r="AD10" s="13">
        <f t="shared" si="6"/>
        <v>5906.4</v>
      </c>
      <c r="AE10" s="13">
        <f t="shared" si="7"/>
        <v>0.56080274486955395</v>
      </c>
      <c r="AF10" s="13">
        <v>552</v>
      </c>
      <c r="AG10" s="13">
        <v>1405</v>
      </c>
      <c r="AH10" s="13">
        <v>1.0687336457128944</v>
      </c>
      <c r="AI10" s="13">
        <f t="shared" si="8"/>
        <v>0.56080274486955395</v>
      </c>
      <c r="AK10" s="30">
        <v>3865.3</v>
      </c>
    </row>
    <row r="11" spans="1:37" s="13" customFormat="1">
      <c r="A11" s="49" t="s">
        <v>162</v>
      </c>
      <c r="B11" s="48">
        <v>44652</v>
      </c>
      <c r="C11" s="50">
        <v>2021</v>
      </c>
      <c r="D11" s="51">
        <v>2022</v>
      </c>
      <c r="E11" s="4">
        <f>SUM(F2331:F2586)*24</f>
        <v>15447.189999999999</v>
      </c>
      <c r="F11" s="13">
        <f t="shared" si="3"/>
        <v>67.750833333333318</v>
      </c>
      <c r="G11" s="4">
        <f t="shared" si="4"/>
        <v>23404.833333333328</v>
      </c>
      <c r="H11" s="13">
        <v>25536</v>
      </c>
      <c r="I11" s="13">
        <f>J11/I$3</f>
        <v>23218.287878787876</v>
      </c>
      <c r="J11" s="13">
        <f>SUM(F2392:F2586)*24</f>
        <v>15324.07</v>
      </c>
      <c r="K11" s="13">
        <f>J11/E11</f>
        <v>0.99202961833187786</v>
      </c>
      <c r="M11" s="54">
        <v>2021</v>
      </c>
      <c r="N11" s="13">
        <f>SUM(F2119:F2483)*24</f>
        <v>20178.190000000006</v>
      </c>
      <c r="O11" s="44">
        <f t="shared" si="1"/>
        <v>30573.015151515159</v>
      </c>
      <c r="P11" s="13">
        <v>35500</v>
      </c>
      <c r="Q11" s="13">
        <f>O11/P11</f>
        <v>0.86121169440887768</v>
      </c>
      <c r="R11" s="13">
        <f>SUM(F2164:F2528)*24</f>
        <v>18890.749999999996</v>
      </c>
      <c r="S11" s="4">
        <f t="shared" si="2"/>
        <v>28622.348484848477</v>
      </c>
      <c r="V11" s="13">
        <v>25536</v>
      </c>
      <c r="AB11" s="13">
        <f>SUM(F2362:F2483)*24</f>
        <v>7337.6100000000006</v>
      </c>
      <c r="AC11" s="4">
        <f t="shared" si="5"/>
        <v>11117.59090909091</v>
      </c>
      <c r="AD11" s="13">
        <f t="shared" si="6"/>
        <v>5136</v>
      </c>
      <c r="AE11" s="13">
        <f t="shared" si="7"/>
        <v>0.46197058715303752</v>
      </c>
      <c r="AF11" s="13">
        <v>480</v>
      </c>
      <c r="AI11" s="13">
        <f t="shared" si="8"/>
        <v>0.46197058715303752</v>
      </c>
    </row>
    <row r="12" spans="1:37" s="13" customFormat="1">
      <c r="A12" s="4"/>
      <c r="C12" s="18"/>
      <c r="E12" s="4"/>
      <c r="F12" s="4"/>
      <c r="G12" s="4"/>
      <c r="AB12" s="4"/>
    </row>
    <row r="13" spans="1:37" s="13" customFormat="1">
      <c r="A13" s="4"/>
      <c r="B13" s="28"/>
      <c r="C13" s="18"/>
      <c r="D13" s="18"/>
      <c r="E13" s="32" t="s">
        <v>52</v>
      </c>
      <c r="F13" s="33">
        <f>F15*1000/30</f>
        <v>316.66666666666669</v>
      </c>
      <c r="G13" s="34" t="s">
        <v>51</v>
      </c>
      <c r="H13" s="35">
        <f>(21-H14)/30*F15</f>
        <v>1.5833333333333333</v>
      </c>
      <c r="I13" s="36" t="s">
        <v>53</v>
      </c>
      <c r="J13" s="36"/>
      <c r="K13" s="36"/>
    </row>
    <row r="14" spans="1:37" s="1" customFormat="1">
      <c r="A14" s="2">
        <v>230</v>
      </c>
      <c r="B14" s="27" t="s">
        <v>18</v>
      </c>
      <c r="C14" s="1" t="s">
        <v>19</v>
      </c>
      <c r="D14" s="13"/>
      <c r="F14" s="2">
        <v>3</v>
      </c>
      <c r="G14" s="5" t="s">
        <v>45</v>
      </c>
      <c r="H14" s="31">
        <f>F16+F14</f>
        <v>16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37">
      <c r="A15" s="1" t="s">
        <v>10</v>
      </c>
      <c r="D15" s="13"/>
      <c r="E15" s="1"/>
      <c r="F15" s="2">
        <v>9.5</v>
      </c>
      <c r="G15" s="4" t="s">
        <v>172</v>
      </c>
      <c r="H15" s="2">
        <v>5</v>
      </c>
      <c r="I15" s="1" t="s">
        <v>1</v>
      </c>
    </row>
    <row r="16" spans="1:37">
      <c r="A16" s="7">
        <f>0.65*(280-A14)/100</f>
        <v>0.32500000000000001</v>
      </c>
      <c r="B16" s="28" t="s">
        <v>17</v>
      </c>
      <c r="C16" s="5" t="s">
        <v>11</v>
      </c>
      <c r="D16" s="5" t="s">
        <v>54</v>
      </c>
      <c r="E16" s="1" t="s">
        <v>3</v>
      </c>
      <c r="F16" s="2">
        <v>13</v>
      </c>
      <c r="G16" s="4" t="s">
        <v>0</v>
      </c>
      <c r="H16" s="5" t="s">
        <v>2</v>
      </c>
      <c r="I16" s="13"/>
    </row>
    <row r="17" spans="1:53">
      <c r="A17" s="15">
        <v>2.5</v>
      </c>
      <c r="B17" s="27">
        <v>42095</v>
      </c>
      <c r="C17" s="6">
        <f>A17+A$16</f>
        <v>2.8250000000000002</v>
      </c>
      <c r="D17" s="18"/>
      <c r="F17" s="1">
        <f>IF(F$16-$C17&gt;0,(F$16+F$14-$C17)*F$15/30,0)</f>
        <v>4.172083333333334</v>
      </c>
      <c r="H17">
        <f t="shared" ref="H17:H80" si="9">IF(F17&gt;H$15,1,0)</f>
        <v>0</v>
      </c>
    </row>
    <row r="18" spans="1:53">
      <c r="A18" s="17">
        <v>2.5</v>
      </c>
      <c r="B18" s="27">
        <v>42096</v>
      </c>
      <c r="C18" s="6">
        <f t="shared" ref="C18:C81" si="10">A18+A$16</f>
        <v>2.8250000000000002</v>
      </c>
      <c r="D18" s="18"/>
      <c r="E18">
        <f t="shared" ref="E18:E81" si="11">E17+H18</f>
        <v>0</v>
      </c>
      <c r="F18" s="13">
        <f t="shared" ref="F18:F81" si="12">IF(F$16-$C18&gt;0,(F$16+F$14-$C18)*F$15/30,0)</f>
        <v>4.172083333333334</v>
      </c>
      <c r="H18" s="1">
        <f t="shared" si="9"/>
        <v>0</v>
      </c>
    </row>
    <row r="19" spans="1:53">
      <c r="A19" s="17">
        <v>4</v>
      </c>
      <c r="B19" s="27">
        <v>42097</v>
      </c>
      <c r="C19" s="6">
        <f t="shared" si="10"/>
        <v>4.3250000000000002</v>
      </c>
      <c r="D19" s="18">
        <f>SUM(C17:C21)/5</f>
        <v>3.2850000000000001</v>
      </c>
      <c r="E19" s="1">
        <f t="shared" si="11"/>
        <v>0</v>
      </c>
      <c r="F19" s="13">
        <f t="shared" si="12"/>
        <v>3.6970833333333335</v>
      </c>
      <c r="H19" s="1">
        <f t="shared" si="9"/>
        <v>0</v>
      </c>
      <c r="AG19" s="1"/>
      <c r="AH19" s="13">
        <v>300</v>
      </c>
      <c r="AI19" s="13">
        <v>500</v>
      </c>
      <c r="AJ19" s="13">
        <v>700</v>
      </c>
      <c r="AK19" s="13">
        <v>900</v>
      </c>
      <c r="AL19" s="1">
        <v>1400</v>
      </c>
      <c r="AM19" s="1"/>
      <c r="AN19" s="1"/>
      <c r="AO19" s="31" t="s">
        <v>143</v>
      </c>
      <c r="AP19" s="5" t="s">
        <v>144</v>
      </c>
    </row>
    <row r="20" spans="1:53">
      <c r="A20" s="17">
        <v>2.6999999999999993</v>
      </c>
      <c r="B20" s="27">
        <v>42098</v>
      </c>
      <c r="C20" s="6">
        <f t="shared" si="10"/>
        <v>3.0249999999999995</v>
      </c>
      <c r="D20" s="18">
        <f t="shared" ref="D20:D83" si="13">SUM(C18:C22)/5</f>
        <v>3.1850000000000001</v>
      </c>
      <c r="E20" s="1">
        <f t="shared" si="11"/>
        <v>0</v>
      </c>
      <c r="F20" s="13">
        <f t="shared" si="12"/>
        <v>4.1087500000000006</v>
      </c>
      <c r="H20" s="1">
        <f t="shared" si="9"/>
        <v>0</v>
      </c>
      <c r="I20" s="13"/>
      <c r="AG20" s="13" t="s">
        <v>49</v>
      </c>
      <c r="AH20" s="1">
        <v>30.13</v>
      </c>
      <c r="AI20" s="1">
        <v>31.43</v>
      </c>
      <c r="AJ20" s="13">
        <v>32.729999999999997</v>
      </c>
      <c r="AK20" s="1">
        <v>34.03</v>
      </c>
      <c r="AL20" s="1">
        <v>37.28</v>
      </c>
      <c r="AM20" s="1"/>
      <c r="AN20" s="1"/>
      <c r="AO20" s="10" t="s">
        <v>65</v>
      </c>
      <c r="AP20" s="10" t="s">
        <v>65</v>
      </c>
    </row>
    <row r="21" spans="1:53">
      <c r="A21" s="17">
        <v>3.1000000000000014</v>
      </c>
      <c r="B21" s="27">
        <v>42099</v>
      </c>
      <c r="C21" s="6">
        <f t="shared" si="10"/>
        <v>3.4250000000000016</v>
      </c>
      <c r="D21" s="18">
        <f t="shared" si="13"/>
        <v>3.7250000000000001</v>
      </c>
      <c r="E21" s="1">
        <f t="shared" si="11"/>
        <v>0</v>
      </c>
      <c r="F21" s="13">
        <f t="shared" si="12"/>
        <v>3.9820833333333332</v>
      </c>
      <c r="H21" s="1">
        <f t="shared" si="9"/>
        <v>0</v>
      </c>
      <c r="I21" s="13"/>
      <c r="AG21" s="13" t="s">
        <v>50</v>
      </c>
      <c r="AH21" s="13">
        <v>1767.4419999999996</v>
      </c>
      <c r="AI21" s="13">
        <v>2064.2759999999998</v>
      </c>
      <c r="AJ21" s="13">
        <v>2385.847999999999</v>
      </c>
      <c r="AK21" s="13">
        <v>2729.9679999999994</v>
      </c>
      <c r="AL21" s="1">
        <v>3692.7920000000026</v>
      </c>
      <c r="AM21" s="1"/>
      <c r="AN21" s="9">
        <v>44197</v>
      </c>
      <c r="AO21" s="1">
        <f>SUM(C2119:C2149)/31</f>
        <v>0.41532258064516131</v>
      </c>
      <c r="AP21" s="1">
        <v>-3</v>
      </c>
    </row>
    <row r="22" spans="1:53">
      <c r="A22" s="17">
        <v>2</v>
      </c>
      <c r="B22" s="27">
        <v>42100</v>
      </c>
      <c r="C22" s="6">
        <f t="shared" si="10"/>
        <v>2.3250000000000002</v>
      </c>
      <c r="D22" s="18">
        <f t="shared" si="13"/>
        <v>4.3450000000000006</v>
      </c>
      <c r="E22" s="1">
        <f t="shared" si="11"/>
        <v>0</v>
      </c>
      <c r="F22" s="13">
        <f t="shared" si="12"/>
        <v>4.3304166666666664</v>
      </c>
      <c r="H22" s="1">
        <f t="shared" si="9"/>
        <v>0</v>
      </c>
      <c r="I22" s="13"/>
      <c r="AG22" s="13" t="s">
        <v>16</v>
      </c>
      <c r="AH22" s="1">
        <f>AH21/1.25/24*30/AH20</f>
        <v>58.66053767009624</v>
      </c>
      <c r="AI22" s="13">
        <f t="shared" ref="AI22:AL22" si="14">AI21/1.25/24*30/AI20</f>
        <v>65.678523703468016</v>
      </c>
      <c r="AJ22" s="13">
        <f t="shared" si="14"/>
        <v>72.8948365413993</v>
      </c>
      <c r="AK22" s="13">
        <f t="shared" si="14"/>
        <v>80.222392007052576</v>
      </c>
      <c r="AL22" s="13">
        <f t="shared" si="14"/>
        <v>99.055579399141692</v>
      </c>
      <c r="AM22" s="1"/>
      <c r="AN22" s="9">
        <v>44287</v>
      </c>
      <c r="AO22" s="1">
        <f>SUM(C2209:C2238)/30</f>
        <v>6.9316666666666684</v>
      </c>
      <c r="AP22" s="1">
        <v>4</v>
      </c>
    </row>
    <row r="23" spans="1:53">
      <c r="A23" s="17">
        <v>5.1999999999999993</v>
      </c>
      <c r="B23" s="27">
        <v>42101</v>
      </c>
      <c r="C23" s="6">
        <f t="shared" si="10"/>
        <v>5.5249999999999995</v>
      </c>
      <c r="D23" s="18">
        <f t="shared" si="13"/>
        <v>5.5650000000000004</v>
      </c>
      <c r="E23" s="1">
        <f t="shared" si="11"/>
        <v>0</v>
      </c>
      <c r="F23" s="13">
        <f t="shared" si="12"/>
        <v>3.317083333333334</v>
      </c>
      <c r="H23" s="1">
        <f t="shared" si="9"/>
        <v>0</v>
      </c>
      <c r="I23" s="13"/>
      <c r="AG23" s="1"/>
      <c r="AH23" s="1"/>
      <c r="AI23" s="1"/>
      <c r="AJ23" s="13"/>
      <c r="AK23" s="1"/>
      <c r="AL23" s="1"/>
      <c r="AM23" s="1"/>
      <c r="AN23" s="13" t="s">
        <v>142</v>
      </c>
      <c r="AO23" s="1">
        <f>SUM(C2251:C2260)/10</f>
        <v>11.904999999999998</v>
      </c>
      <c r="AP23" s="13"/>
    </row>
    <row r="24" spans="1:53">
      <c r="A24" s="17">
        <v>7.1000000000000014</v>
      </c>
      <c r="B24" s="27">
        <v>42102</v>
      </c>
      <c r="C24" s="6">
        <f t="shared" si="10"/>
        <v>7.4250000000000016</v>
      </c>
      <c r="D24" s="18">
        <f t="shared" si="13"/>
        <v>6.9450000000000003</v>
      </c>
      <c r="E24" s="1">
        <f t="shared" si="11"/>
        <v>0</v>
      </c>
      <c r="F24" s="13">
        <f t="shared" si="12"/>
        <v>2.7154166666666666</v>
      </c>
      <c r="H24" s="1">
        <f t="shared" si="9"/>
        <v>0</v>
      </c>
      <c r="I24" s="13"/>
      <c r="AG24" s="13" t="s">
        <v>41</v>
      </c>
      <c r="AH24" s="1">
        <v>300</v>
      </c>
      <c r="AI24" s="1">
        <v>500</v>
      </c>
      <c r="AJ24" s="1">
        <v>700</v>
      </c>
      <c r="AK24" s="1">
        <v>900</v>
      </c>
      <c r="AL24" s="1"/>
      <c r="AM24" s="1"/>
      <c r="AN24" s="1"/>
      <c r="AO24" s="1"/>
      <c r="AP24" s="1"/>
    </row>
    <row r="25" spans="1:53">
      <c r="A25" s="17">
        <v>8.8000000000000007</v>
      </c>
      <c r="B25" s="27">
        <v>42103</v>
      </c>
      <c r="C25" s="6">
        <f t="shared" si="10"/>
        <v>9.125</v>
      </c>
      <c r="D25" s="18">
        <f t="shared" si="13"/>
        <v>9.2249999999999996</v>
      </c>
      <c r="E25" s="1">
        <f t="shared" si="11"/>
        <v>0</v>
      </c>
      <c r="F25" s="13">
        <f t="shared" si="12"/>
        <v>2.1770833333333335</v>
      </c>
      <c r="H25" s="1">
        <f t="shared" si="9"/>
        <v>0</v>
      </c>
      <c r="I25" s="13"/>
      <c r="AG25" s="13" t="s">
        <v>43</v>
      </c>
      <c r="AH25" s="1">
        <v>3522.6420000000007</v>
      </c>
      <c r="AI25" s="1">
        <v>3977.8760000000016</v>
      </c>
      <c r="AJ25" s="1">
        <v>4430.648000000001</v>
      </c>
      <c r="AK25" s="1">
        <v>4918.7679999999991</v>
      </c>
      <c r="AL25" s="13"/>
      <c r="AM25" s="13"/>
      <c r="AN25" s="13"/>
      <c r="AO25" s="13"/>
      <c r="AP25" s="13"/>
    </row>
    <row r="26" spans="1:53">
      <c r="A26" s="17">
        <v>10</v>
      </c>
      <c r="B26" s="27">
        <v>42104</v>
      </c>
      <c r="C26" s="6">
        <f t="shared" si="10"/>
        <v>10.324999999999999</v>
      </c>
      <c r="D26" s="18">
        <f t="shared" si="13"/>
        <v>10.624999999999998</v>
      </c>
      <c r="E26" s="1">
        <f t="shared" si="11"/>
        <v>0</v>
      </c>
      <c r="F26" s="13">
        <f t="shared" si="12"/>
        <v>1.7970833333333336</v>
      </c>
      <c r="H26" s="1">
        <f t="shared" si="9"/>
        <v>0</v>
      </c>
      <c r="I26" s="13"/>
      <c r="AG26" s="13" t="s">
        <v>46</v>
      </c>
      <c r="AH26" s="13">
        <v>3083.8419999999996</v>
      </c>
      <c r="AI26" s="1">
        <v>3499.4759999999997</v>
      </c>
      <c r="AJ26" s="1">
        <v>3919.4480000000012</v>
      </c>
      <c r="AK26" s="1">
        <v>4371.5680000000011</v>
      </c>
      <c r="AL26" s="13"/>
      <c r="AM26" s="13"/>
      <c r="AN26" s="13"/>
      <c r="AO26" s="13"/>
      <c r="AP26" s="13"/>
    </row>
    <row r="27" spans="1:53">
      <c r="A27" s="17">
        <v>13.399999999999999</v>
      </c>
      <c r="B27" s="27">
        <v>42105</v>
      </c>
      <c r="C27" s="6">
        <f t="shared" si="10"/>
        <v>13.724999999999998</v>
      </c>
      <c r="D27" s="18">
        <f t="shared" si="13"/>
        <v>11.184999999999999</v>
      </c>
      <c r="E27" s="1">
        <f t="shared" si="11"/>
        <v>0</v>
      </c>
      <c r="F27" s="13">
        <f t="shared" si="12"/>
        <v>0</v>
      </c>
      <c r="H27" s="1">
        <f t="shared" si="9"/>
        <v>0</v>
      </c>
      <c r="I27" s="13"/>
      <c r="AG27" s="13" t="s">
        <v>42</v>
      </c>
      <c r="AH27" s="13">
        <v>1767.4419999999996</v>
      </c>
      <c r="AI27" s="13">
        <v>2064.2759999999998</v>
      </c>
      <c r="AJ27" s="13">
        <v>2385.847999999999</v>
      </c>
      <c r="AK27" s="13">
        <v>2729.9679999999994</v>
      </c>
      <c r="AL27" s="13"/>
      <c r="AM27" s="13"/>
      <c r="AN27" s="13"/>
      <c r="AO27" s="13"/>
      <c r="AP27" s="13"/>
    </row>
    <row r="28" spans="1:53">
      <c r="A28" s="17">
        <v>12.2</v>
      </c>
      <c r="B28" s="27">
        <v>42106</v>
      </c>
      <c r="C28" s="6">
        <f t="shared" si="10"/>
        <v>12.524999999999999</v>
      </c>
      <c r="D28" s="18">
        <f t="shared" si="13"/>
        <v>11.344999999999999</v>
      </c>
      <c r="E28" s="1">
        <f t="shared" si="11"/>
        <v>0</v>
      </c>
      <c r="F28" s="13">
        <f t="shared" si="12"/>
        <v>1.1004166666666673</v>
      </c>
      <c r="H28" s="1">
        <f t="shared" si="9"/>
        <v>0</v>
      </c>
      <c r="I28" s="13"/>
      <c r="AG28" s="13" t="s">
        <v>47</v>
      </c>
      <c r="AH28" s="13">
        <f>AH27/AH26</f>
        <v>0.57312988149198296</v>
      </c>
      <c r="AI28" s="13">
        <f t="shared" ref="AI28" si="15">AI27/AI26</f>
        <v>0.58988145653806456</v>
      </c>
      <c r="AJ28" s="13">
        <f t="shared" ref="AJ28" si="16">AJ27/AJ26</f>
        <v>0.60872041164980328</v>
      </c>
      <c r="AK28" s="13">
        <f t="shared" ref="AK28" si="17">AK27/AK26</f>
        <v>0.62448256552339998</v>
      </c>
      <c r="AL28" s="13"/>
      <c r="AM28" s="13"/>
      <c r="AN28" s="13"/>
      <c r="AO28" s="13"/>
      <c r="AP28" s="13"/>
    </row>
    <row r="29" spans="1:53">
      <c r="A29" s="17">
        <v>9.8999999999999986</v>
      </c>
      <c r="B29" s="27">
        <v>42107</v>
      </c>
      <c r="C29" s="6">
        <f t="shared" si="10"/>
        <v>10.224999999999998</v>
      </c>
      <c r="D29" s="18">
        <f t="shared" si="13"/>
        <v>12.564999999999998</v>
      </c>
      <c r="E29" s="1">
        <f t="shared" si="11"/>
        <v>0</v>
      </c>
      <c r="F29" s="13">
        <f t="shared" si="12"/>
        <v>1.8287500000000005</v>
      </c>
      <c r="H29" s="1">
        <f t="shared" si="9"/>
        <v>0</v>
      </c>
      <c r="I29" s="13"/>
      <c r="AG29" s="13" t="s">
        <v>48</v>
      </c>
      <c r="AH29" s="13">
        <f>AH27/AH25</f>
        <v>0.50173761625507196</v>
      </c>
      <c r="AI29" s="13">
        <f t="shared" ref="AI29:AK29" si="18">AI27/AI25</f>
        <v>0.51893925300838917</v>
      </c>
      <c r="AJ29" s="13">
        <f t="shared" si="18"/>
        <v>0.53848737250171952</v>
      </c>
      <c r="AK29" s="13">
        <f t="shared" si="18"/>
        <v>0.55501052296022091</v>
      </c>
      <c r="AL29" s="1"/>
      <c r="AM29" s="1"/>
      <c r="AN29" s="1"/>
      <c r="AO29" s="1"/>
      <c r="AP29" s="1"/>
    </row>
    <row r="30" spans="1:53">
      <c r="A30" s="17">
        <v>9.6000000000000014</v>
      </c>
      <c r="B30" s="27">
        <v>42108</v>
      </c>
      <c r="C30" s="6">
        <f t="shared" si="10"/>
        <v>9.9250000000000007</v>
      </c>
      <c r="D30" s="18">
        <f t="shared" si="13"/>
        <v>12.785</v>
      </c>
      <c r="E30" s="1">
        <f t="shared" si="11"/>
        <v>0</v>
      </c>
      <c r="F30" s="13">
        <f t="shared" si="12"/>
        <v>1.9237499999999996</v>
      </c>
      <c r="H30" s="1">
        <f t="shared" si="9"/>
        <v>0</v>
      </c>
      <c r="I30" s="13"/>
    </row>
    <row r="31" spans="1:53">
      <c r="A31" s="17">
        <v>16.100000000000001</v>
      </c>
      <c r="B31" s="27">
        <v>42109</v>
      </c>
      <c r="C31" s="6">
        <f t="shared" si="10"/>
        <v>16.425000000000001</v>
      </c>
      <c r="D31" s="18">
        <f t="shared" si="13"/>
        <v>12.085000000000001</v>
      </c>
      <c r="E31" s="1">
        <f t="shared" si="11"/>
        <v>0</v>
      </c>
      <c r="F31" s="13">
        <f t="shared" si="12"/>
        <v>0</v>
      </c>
      <c r="H31" s="1">
        <f t="shared" si="9"/>
        <v>0</v>
      </c>
      <c r="I31" s="13"/>
      <c r="Y31" s="2">
        <v>1.5</v>
      </c>
      <c r="Z31" t="s">
        <v>37</v>
      </c>
      <c r="AM31" s="10" t="s">
        <v>15</v>
      </c>
      <c r="AN31" s="10" t="s">
        <v>14</v>
      </c>
      <c r="AO31" s="10" t="s">
        <v>166</v>
      </c>
      <c r="AP31" s="10" t="s">
        <v>165</v>
      </c>
      <c r="AQ31" s="10" t="s">
        <v>164</v>
      </c>
      <c r="AR31" s="10" t="s">
        <v>163</v>
      </c>
      <c r="AY31" s="13" t="s">
        <v>44</v>
      </c>
      <c r="AZ31" s="13"/>
      <c r="BA31" s="4"/>
    </row>
    <row r="32" spans="1:53">
      <c r="A32" s="17">
        <v>14.5</v>
      </c>
      <c r="B32" s="27">
        <v>42110</v>
      </c>
      <c r="C32" s="6">
        <f t="shared" si="10"/>
        <v>14.824999999999999</v>
      </c>
      <c r="D32" s="18">
        <f t="shared" si="13"/>
        <v>11.285</v>
      </c>
      <c r="E32" s="1">
        <f t="shared" si="11"/>
        <v>0</v>
      </c>
      <c r="F32" s="13">
        <f t="shared" si="12"/>
        <v>0</v>
      </c>
      <c r="H32" s="1">
        <f t="shared" si="9"/>
        <v>0</v>
      </c>
      <c r="I32" s="13"/>
      <c r="Y32" s="2">
        <v>30000</v>
      </c>
      <c r="Z32" s="13" t="s">
        <v>147</v>
      </c>
      <c r="AA32" s="13"/>
      <c r="AB32" s="13"/>
      <c r="AM32" s="4">
        <f>E449-E94</f>
        <v>23</v>
      </c>
      <c r="AN32" s="4">
        <f>E837-E449</f>
        <v>57</v>
      </c>
      <c r="AO32" s="4">
        <f>E1545-E1192</f>
        <v>29</v>
      </c>
      <c r="AP32" s="4">
        <f>E2008-E1588</f>
        <v>12</v>
      </c>
      <c r="AQ32">
        <f>E2283-E1954</f>
        <v>33</v>
      </c>
      <c r="AR32">
        <f>E2477-E2318</f>
        <v>7</v>
      </c>
      <c r="AS32" s="4" t="s">
        <v>12</v>
      </c>
      <c r="AY32" s="2">
        <v>1.5</v>
      </c>
      <c r="AZ32" s="13" t="s">
        <v>37</v>
      </c>
      <c r="BA32" s="4"/>
    </row>
    <row r="33" spans="1:53">
      <c r="A33" s="17">
        <v>8.6999999999999993</v>
      </c>
      <c r="B33" s="27">
        <v>42111</v>
      </c>
      <c r="C33" s="6">
        <f t="shared" si="10"/>
        <v>9.0249999999999986</v>
      </c>
      <c r="D33" s="18">
        <f t="shared" si="13"/>
        <v>10.925000000000001</v>
      </c>
      <c r="E33" s="1">
        <f t="shared" si="11"/>
        <v>0</v>
      </c>
      <c r="F33" s="13">
        <f t="shared" si="12"/>
        <v>2.2087500000000007</v>
      </c>
      <c r="H33" s="1">
        <f t="shared" si="9"/>
        <v>0</v>
      </c>
      <c r="I33" s="13"/>
      <c r="Y33" s="2">
        <v>15</v>
      </c>
      <c r="Z33" s="13" t="s">
        <v>148</v>
      </c>
      <c r="AA33" s="13"/>
      <c r="AB33" s="13"/>
      <c r="AM33" s="1">
        <v>16</v>
      </c>
      <c r="AN33" s="1">
        <v>16</v>
      </c>
      <c r="AO33" s="1">
        <v>16</v>
      </c>
      <c r="AP33" s="1">
        <v>16</v>
      </c>
      <c r="AQ33" s="1">
        <v>16</v>
      </c>
      <c r="AR33" s="13">
        <v>16</v>
      </c>
      <c r="AS33" s="1" t="s">
        <v>5</v>
      </c>
      <c r="AY33" s="4" t="s">
        <v>33</v>
      </c>
      <c r="AZ33" s="4" t="s">
        <v>34</v>
      </c>
      <c r="BA33" s="4" t="s">
        <v>36</v>
      </c>
    </row>
    <row r="34" spans="1:53">
      <c r="A34" s="17">
        <v>5.8999999999999986</v>
      </c>
      <c r="B34" s="27">
        <v>42112</v>
      </c>
      <c r="C34" s="6">
        <f t="shared" si="10"/>
        <v>6.2249999999999988</v>
      </c>
      <c r="D34" s="18">
        <f t="shared" si="13"/>
        <v>9.8849999999999998</v>
      </c>
      <c r="E34" s="1">
        <f t="shared" si="11"/>
        <v>0</v>
      </c>
      <c r="F34" s="13">
        <f t="shared" si="12"/>
        <v>3.0954166666666674</v>
      </c>
      <c r="H34" s="1">
        <f t="shared" si="9"/>
        <v>0</v>
      </c>
      <c r="I34" s="13"/>
      <c r="Y34" s="13">
        <f>SUM(G5:G9)*Y31/5+Y32/Y33</f>
        <v>41773.995454545446</v>
      </c>
      <c r="Z34" s="13" t="s">
        <v>149</v>
      </c>
      <c r="AA34" s="13"/>
      <c r="AB34" s="13"/>
      <c r="AM34" s="1">
        <v>48</v>
      </c>
      <c r="AN34" s="1">
        <v>48</v>
      </c>
      <c r="AO34" s="1">
        <v>48</v>
      </c>
      <c r="AP34" s="1">
        <v>48</v>
      </c>
      <c r="AQ34" s="1">
        <v>48</v>
      </c>
      <c r="AR34" s="13">
        <v>48</v>
      </c>
      <c r="AS34" s="1" t="s">
        <v>6</v>
      </c>
      <c r="AY34" s="29">
        <f>SUM(G5:G9)*AY32*15/5*A4/0.95</f>
        <v>414486.9</v>
      </c>
      <c r="AZ34" s="29">
        <v>20000</v>
      </c>
      <c r="BA34" s="22">
        <f>AZ34/AY34</f>
        <v>4.8252429690781543E-2</v>
      </c>
    </row>
    <row r="35" spans="1:53">
      <c r="A35" s="17">
        <v>7.8000000000000007</v>
      </c>
      <c r="B35" s="27">
        <v>42113</v>
      </c>
      <c r="C35" s="6">
        <f t="shared" si="10"/>
        <v>8.125</v>
      </c>
      <c r="D35" s="18">
        <f t="shared" si="13"/>
        <v>9.5849999999999991</v>
      </c>
      <c r="E35" s="1">
        <f t="shared" si="11"/>
        <v>0</v>
      </c>
      <c r="F35" s="13">
        <f t="shared" si="12"/>
        <v>2.4937499999999999</v>
      </c>
      <c r="H35" s="1">
        <f t="shared" si="9"/>
        <v>0</v>
      </c>
      <c r="I35" s="13"/>
      <c r="Y35" s="13"/>
      <c r="Z35" s="13"/>
      <c r="AA35" s="13"/>
      <c r="AB35" s="13">
        <v>4</v>
      </c>
      <c r="AC35" t="s">
        <v>151</v>
      </c>
      <c r="AM35" s="1">
        <f t="shared" ref="AM35:AO35" si="19">AM32*AM33*AM34</f>
        <v>17664</v>
      </c>
      <c r="AN35" s="1">
        <f t="shared" si="19"/>
        <v>43776</v>
      </c>
      <c r="AO35" s="1">
        <f t="shared" si="19"/>
        <v>22272</v>
      </c>
      <c r="AP35" s="1">
        <f>AP32*AP33*AP34</f>
        <v>9216</v>
      </c>
      <c r="AQ35" s="1">
        <f>AQ32*AQ33*AQ34</f>
        <v>25344</v>
      </c>
      <c r="AR35" s="13">
        <f>AR32*AR33*AR34</f>
        <v>5376</v>
      </c>
      <c r="AS35" s="1" t="s">
        <v>7</v>
      </c>
      <c r="AY35" s="29">
        <f>AY34</f>
        <v>414486.9</v>
      </c>
      <c r="AZ35" s="29">
        <v>53800</v>
      </c>
      <c r="BA35" s="22">
        <f t="shared" ref="BA35:BA37" si="20">AZ35/AY35</f>
        <v>0.12979903586820235</v>
      </c>
    </row>
    <row r="36" spans="1:53">
      <c r="A36" s="17">
        <v>10.899999999999999</v>
      </c>
      <c r="B36" s="27">
        <v>42114</v>
      </c>
      <c r="C36" s="6">
        <f t="shared" si="10"/>
        <v>11.224999999999998</v>
      </c>
      <c r="D36" s="18">
        <f t="shared" si="13"/>
        <v>9.7849999999999984</v>
      </c>
      <c r="E36" s="1">
        <f t="shared" si="11"/>
        <v>0</v>
      </c>
      <c r="F36" s="13">
        <f t="shared" si="12"/>
        <v>1.5120833333333339</v>
      </c>
      <c r="H36" s="1">
        <f t="shared" si="9"/>
        <v>0</v>
      </c>
      <c r="I36" s="13"/>
      <c r="Y36" s="2">
        <v>2.5</v>
      </c>
      <c r="Z36" s="13" t="s">
        <v>150</v>
      </c>
      <c r="AA36" s="13"/>
      <c r="AB36" s="2">
        <v>2.5</v>
      </c>
      <c r="AM36" s="1">
        <f t="shared" ref="AM36:AO36" si="21">AM35/3600</f>
        <v>4.9066666666666663</v>
      </c>
      <c r="AN36" s="1">
        <f t="shared" si="21"/>
        <v>12.16</v>
      </c>
      <c r="AO36" s="1">
        <f t="shared" si="21"/>
        <v>6.1866666666666665</v>
      </c>
      <c r="AP36" s="1">
        <f>AP35/3600</f>
        <v>2.56</v>
      </c>
      <c r="AQ36" s="13">
        <f>AQ35/3600</f>
        <v>7.04</v>
      </c>
      <c r="AR36" s="13">
        <f>AR35/3600</f>
        <v>1.4933333333333334</v>
      </c>
      <c r="AS36" s="1" t="s">
        <v>13</v>
      </c>
      <c r="AY36" s="29">
        <f t="shared" ref="AY36:AY37" si="22">AY35</f>
        <v>414486.9</v>
      </c>
      <c r="AZ36" s="29">
        <v>70500</v>
      </c>
      <c r="BA36" s="22">
        <f t="shared" si="20"/>
        <v>0.17008981466000492</v>
      </c>
    </row>
    <row r="37" spans="1:53">
      <c r="A37" s="17">
        <v>13</v>
      </c>
      <c r="B37" s="27">
        <v>42115</v>
      </c>
      <c r="C37" s="6">
        <f t="shared" si="10"/>
        <v>13.324999999999999</v>
      </c>
      <c r="D37" s="18">
        <f t="shared" si="13"/>
        <v>10.824999999999999</v>
      </c>
      <c r="E37" s="1">
        <f t="shared" si="11"/>
        <v>0</v>
      </c>
      <c r="F37" s="13">
        <f t="shared" si="12"/>
        <v>0</v>
      </c>
      <c r="H37" s="1">
        <f t="shared" si="9"/>
        <v>0</v>
      </c>
      <c r="I37" s="13"/>
      <c r="Y37" s="2">
        <v>0</v>
      </c>
      <c r="Z37" s="13" t="s">
        <v>147</v>
      </c>
      <c r="AA37" s="13"/>
      <c r="AB37" s="2">
        <v>60000</v>
      </c>
      <c r="AM37" s="21">
        <f>AM36/$G$7</f>
        <v>1.8582467157623889E-4</v>
      </c>
      <c r="AN37" s="21">
        <f t="shared" ref="AN37:AP37" si="23">AN36/$G$7</f>
        <v>4.6052201216720078E-4</v>
      </c>
      <c r="AO37" s="21">
        <f t="shared" si="23"/>
        <v>2.343006728569969E-4</v>
      </c>
      <c r="AP37" s="21">
        <f t="shared" si="23"/>
        <v>9.6952002561515957E-5</v>
      </c>
      <c r="AQ37" s="21">
        <f t="shared" ref="AQ37:AR37" si="24">AQ36/$G$7</f>
        <v>2.6661800704416889E-4</v>
      </c>
      <c r="AR37" s="21">
        <f t="shared" si="24"/>
        <v>5.6555334827550976E-5</v>
      </c>
      <c r="AS37" s="13" t="s">
        <v>35</v>
      </c>
      <c r="AY37" s="30">
        <f t="shared" si="22"/>
        <v>414486.9</v>
      </c>
      <c r="AZ37" s="30">
        <v>80000</v>
      </c>
      <c r="BA37" s="20">
        <f t="shared" si="20"/>
        <v>0.19300971876312617</v>
      </c>
    </row>
    <row r="38" spans="1:53">
      <c r="A38" s="17">
        <v>9.6999999999999993</v>
      </c>
      <c r="B38" s="27">
        <v>42116</v>
      </c>
      <c r="C38" s="6">
        <f t="shared" si="10"/>
        <v>10.024999999999999</v>
      </c>
      <c r="D38" s="18">
        <f t="shared" si="13"/>
        <v>11.904999999999999</v>
      </c>
      <c r="E38" s="1">
        <f t="shared" si="11"/>
        <v>0</v>
      </c>
      <c r="F38" s="13">
        <f t="shared" si="12"/>
        <v>1.892083333333334</v>
      </c>
      <c r="H38" s="1">
        <f t="shared" si="9"/>
        <v>0</v>
      </c>
      <c r="I38" s="13"/>
      <c r="Y38" s="2">
        <v>15</v>
      </c>
      <c r="Z38" s="13" t="s">
        <v>148</v>
      </c>
      <c r="AA38" s="13"/>
      <c r="AB38" s="2">
        <v>15</v>
      </c>
    </row>
    <row r="39" spans="1:53">
      <c r="A39" s="17">
        <v>11.100000000000001</v>
      </c>
      <c r="B39" s="27">
        <v>42117</v>
      </c>
      <c r="C39" s="6">
        <f t="shared" si="10"/>
        <v>11.425000000000001</v>
      </c>
      <c r="D39" s="18">
        <f t="shared" si="13"/>
        <v>12.664999999999999</v>
      </c>
      <c r="E39" s="1">
        <f t="shared" si="11"/>
        <v>0</v>
      </c>
      <c r="F39" s="13">
        <f t="shared" si="12"/>
        <v>1.4487499999999998</v>
      </c>
      <c r="H39" s="1">
        <f t="shared" si="9"/>
        <v>0</v>
      </c>
      <c r="I39" s="13"/>
      <c r="Y39" s="13">
        <f>SUM(G5:G9)*Y36/5*A4+Y37/Y38</f>
        <v>43751.394999999997</v>
      </c>
      <c r="Z39" s="13" t="s">
        <v>149</v>
      </c>
      <c r="AA39" s="13"/>
      <c r="AB39" s="13">
        <f>SUM(G5:G9)*AB36/5*A4/AB35+AB37/AB38</f>
        <v>14937.848749999999</v>
      </c>
    </row>
    <row r="40" spans="1:53">
      <c r="A40" s="17">
        <v>13.2</v>
      </c>
      <c r="B40" s="27">
        <v>42118</v>
      </c>
      <c r="C40" s="6">
        <f t="shared" si="10"/>
        <v>13.524999999999999</v>
      </c>
      <c r="D40" s="18">
        <f t="shared" si="13"/>
        <v>12.904999999999998</v>
      </c>
      <c r="E40" s="1">
        <f t="shared" si="11"/>
        <v>0</v>
      </c>
      <c r="F40" s="13">
        <f t="shared" si="12"/>
        <v>0</v>
      </c>
      <c r="H40" s="1">
        <f t="shared" si="9"/>
        <v>0</v>
      </c>
      <c r="I40" s="13"/>
      <c r="Y40" s="13"/>
      <c r="Z40" s="13"/>
      <c r="AA40" s="13"/>
      <c r="AB40" s="13"/>
    </row>
    <row r="41" spans="1:53">
      <c r="A41" s="17">
        <v>14.7</v>
      </c>
      <c r="B41" s="27">
        <v>42119</v>
      </c>
      <c r="C41" s="6">
        <f t="shared" si="10"/>
        <v>15.024999999999999</v>
      </c>
      <c r="D41" s="18">
        <f t="shared" si="13"/>
        <v>13.885</v>
      </c>
      <c r="E41" s="1">
        <f t="shared" si="11"/>
        <v>0</v>
      </c>
      <c r="F41" s="13">
        <f t="shared" si="12"/>
        <v>0</v>
      </c>
      <c r="H41" s="1">
        <f t="shared" si="9"/>
        <v>0</v>
      </c>
      <c r="I41" s="13"/>
      <c r="AA41" t="s">
        <v>152</v>
      </c>
      <c r="AB41">
        <f>Y34</f>
        <v>41773.995454545446</v>
      </c>
    </row>
    <row r="42" spans="1:53">
      <c r="A42" s="17">
        <v>14.2</v>
      </c>
      <c r="B42" s="27">
        <v>42120</v>
      </c>
      <c r="C42" s="6">
        <f t="shared" si="10"/>
        <v>14.524999999999999</v>
      </c>
      <c r="D42" s="18">
        <f t="shared" si="13"/>
        <v>13.025</v>
      </c>
      <c r="E42" s="1">
        <f t="shared" si="11"/>
        <v>0</v>
      </c>
      <c r="F42" s="13">
        <f t="shared" si="12"/>
        <v>0</v>
      </c>
      <c r="H42" s="1">
        <f t="shared" si="9"/>
        <v>0</v>
      </c>
      <c r="I42" s="13"/>
      <c r="AA42" t="s">
        <v>146</v>
      </c>
      <c r="AB42">
        <f>AB39</f>
        <v>14937.848749999999</v>
      </c>
    </row>
    <row r="43" spans="1:53">
      <c r="A43" s="17">
        <v>14.6</v>
      </c>
      <c r="B43" s="27">
        <v>42121</v>
      </c>
      <c r="C43" s="6">
        <f t="shared" si="10"/>
        <v>14.924999999999999</v>
      </c>
      <c r="D43" s="18">
        <f t="shared" si="13"/>
        <v>11.864999999999998</v>
      </c>
      <c r="E43" s="1">
        <f t="shared" si="11"/>
        <v>0</v>
      </c>
      <c r="F43" s="13">
        <f t="shared" si="12"/>
        <v>0</v>
      </c>
      <c r="H43" s="1">
        <f t="shared" si="9"/>
        <v>0</v>
      </c>
      <c r="I43" s="13"/>
      <c r="AA43" t="s">
        <v>145</v>
      </c>
      <c r="AB43">
        <f>Y39</f>
        <v>43751.394999999997</v>
      </c>
    </row>
    <row r="44" spans="1:53">
      <c r="A44" s="17">
        <v>6.8000000000000007</v>
      </c>
      <c r="B44" s="27">
        <v>42122</v>
      </c>
      <c r="C44" s="6">
        <f t="shared" si="10"/>
        <v>7.1250000000000009</v>
      </c>
      <c r="D44" s="18">
        <f t="shared" si="13"/>
        <v>10.704999999999998</v>
      </c>
      <c r="E44" s="1">
        <f t="shared" si="11"/>
        <v>0</v>
      </c>
      <c r="F44" s="13">
        <f t="shared" si="12"/>
        <v>2.8104166666666668</v>
      </c>
      <c r="H44" s="1">
        <f t="shared" si="9"/>
        <v>0</v>
      </c>
      <c r="I44" s="13"/>
    </row>
    <row r="45" spans="1:53">
      <c r="A45" s="17">
        <v>7.3999999999999986</v>
      </c>
      <c r="B45" s="27">
        <v>42123</v>
      </c>
      <c r="C45" s="6">
        <f t="shared" si="10"/>
        <v>7.7249999999999988</v>
      </c>
      <c r="D45" s="18">
        <f t="shared" si="13"/>
        <v>9.7650000000000006</v>
      </c>
      <c r="E45" s="1">
        <f t="shared" si="11"/>
        <v>0</v>
      </c>
      <c r="F45" s="13">
        <f t="shared" si="12"/>
        <v>2.6204166666666677</v>
      </c>
      <c r="H45" s="1">
        <f t="shared" si="9"/>
        <v>0</v>
      </c>
      <c r="I45" s="13"/>
    </row>
    <row r="46" spans="1:53">
      <c r="A46" s="17">
        <v>8.8999999999999986</v>
      </c>
      <c r="B46" s="27">
        <v>42124</v>
      </c>
      <c r="C46" s="6">
        <f t="shared" si="10"/>
        <v>9.2249999999999979</v>
      </c>
      <c r="D46" s="18">
        <f t="shared" si="13"/>
        <v>8.9449999999999985</v>
      </c>
      <c r="E46" s="1">
        <f t="shared" si="11"/>
        <v>0</v>
      </c>
      <c r="F46" s="13">
        <f t="shared" si="12"/>
        <v>2.1454166666666676</v>
      </c>
      <c r="H46" s="1">
        <f t="shared" si="9"/>
        <v>0</v>
      </c>
      <c r="I46" s="13"/>
      <c r="Z46" s="3" t="s">
        <v>4</v>
      </c>
      <c r="AA46" s="3"/>
      <c r="AB46" s="4"/>
      <c r="AC46" s="13"/>
      <c r="AD46" s="13"/>
      <c r="AE46" s="13"/>
      <c r="AF46" s="13"/>
      <c r="AG46" s="13"/>
      <c r="AH46" s="13"/>
    </row>
    <row r="47" spans="1:53">
      <c r="A47" s="17">
        <v>9.5</v>
      </c>
      <c r="B47" s="27">
        <v>42125</v>
      </c>
      <c r="C47" s="6">
        <f t="shared" si="10"/>
        <v>9.8249999999999993</v>
      </c>
      <c r="D47" s="18">
        <f t="shared" si="13"/>
        <v>9.8449999999999989</v>
      </c>
      <c r="E47" s="1">
        <f t="shared" si="11"/>
        <v>0</v>
      </c>
      <c r="F47" s="13">
        <f t="shared" si="12"/>
        <v>1.955416666666667</v>
      </c>
      <c r="H47" s="1">
        <f t="shared" si="9"/>
        <v>0</v>
      </c>
      <c r="I47" s="13"/>
      <c r="Z47" s="3" t="s">
        <v>153</v>
      </c>
    </row>
    <row r="48" spans="1:53">
      <c r="A48" s="17">
        <v>10.5</v>
      </c>
      <c r="B48" s="27">
        <v>42126</v>
      </c>
      <c r="C48" s="6">
        <f t="shared" si="10"/>
        <v>10.824999999999999</v>
      </c>
      <c r="D48" s="18">
        <f t="shared" si="13"/>
        <v>11.525</v>
      </c>
      <c r="E48" s="1">
        <f t="shared" si="11"/>
        <v>0</v>
      </c>
      <c r="F48" s="13">
        <f t="shared" si="12"/>
        <v>1.6387500000000004</v>
      </c>
      <c r="H48" s="1">
        <f t="shared" si="9"/>
        <v>0</v>
      </c>
      <c r="I48" s="13"/>
    </row>
    <row r="49" spans="1:32">
      <c r="A49" s="17">
        <v>11.3</v>
      </c>
      <c r="B49" s="27">
        <v>42127</v>
      </c>
      <c r="C49" s="6">
        <f t="shared" si="10"/>
        <v>11.625</v>
      </c>
      <c r="D49" s="18">
        <f t="shared" si="13"/>
        <v>13.444999999999999</v>
      </c>
      <c r="E49" s="1">
        <f t="shared" si="11"/>
        <v>0</v>
      </c>
      <c r="F49" s="13">
        <f t="shared" si="12"/>
        <v>1.3854166666666667</v>
      </c>
      <c r="H49" s="1">
        <f t="shared" si="9"/>
        <v>0</v>
      </c>
      <c r="I49" s="13"/>
      <c r="Z49" t="s">
        <v>154</v>
      </c>
    </row>
    <row r="50" spans="1:32">
      <c r="A50" s="17">
        <v>15.8</v>
      </c>
      <c r="B50" s="27">
        <v>42128</v>
      </c>
      <c r="C50" s="6">
        <f t="shared" si="10"/>
        <v>16.125</v>
      </c>
      <c r="D50" s="18">
        <f t="shared" si="13"/>
        <v>14.425000000000001</v>
      </c>
      <c r="E50" s="1">
        <f t="shared" si="11"/>
        <v>0</v>
      </c>
      <c r="F50" s="13">
        <f t="shared" si="12"/>
        <v>0</v>
      </c>
      <c r="H50" s="1">
        <f t="shared" si="9"/>
        <v>0</v>
      </c>
      <c r="I50" s="13"/>
      <c r="Z50" t="s">
        <v>155</v>
      </c>
      <c r="AA50" t="s">
        <v>156</v>
      </c>
      <c r="AB50" t="s">
        <v>157</v>
      </c>
      <c r="AC50" s="13" t="s">
        <v>156</v>
      </c>
      <c r="AD50" s="13" t="s">
        <v>157</v>
      </c>
      <c r="AE50" t="s">
        <v>159</v>
      </c>
      <c r="AF50" t="s">
        <v>161</v>
      </c>
    </row>
    <row r="51" spans="1:32">
      <c r="A51" s="17">
        <v>18.5</v>
      </c>
      <c r="B51" s="27">
        <v>42129</v>
      </c>
      <c r="C51" s="6">
        <f t="shared" si="10"/>
        <v>18.824999999999999</v>
      </c>
      <c r="D51" s="18">
        <f t="shared" si="13"/>
        <v>15.025</v>
      </c>
      <c r="E51" s="1">
        <f t="shared" si="11"/>
        <v>0</v>
      </c>
      <c r="F51" s="13">
        <f t="shared" si="12"/>
        <v>0</v>
      </c>
      <c r="H51" s="1">
        <f t="shared" si="9"/>
        <v>0</v>
      </c>
      <c r="I51" s="13"/>
      <c r="Z51">
        <v>1.9</v>
      </c>
      <c r="AA51">
        <v>109.6</v>
      </c>
      <c r="AB51">
        <v>108</v>
      </c>
      <c r="AC51">
        <f>AA51/1.11</f>
        <v>98.738738738738718</v>
      </c>
      <c r="AD51" s="13">
        <f t="shared" ref="AD51:AD54" si="25">AB51/1.11</f>
        <v>97.297297297297291</v>
      </c>
    </row>
    <row r="52" spans="1:32">
      <c r="A52" s="17">
        <v>14.4</v>
      </c>
      <c r="B52" s="27">
        <v>42130</v>
      </c>
      <c r="C52" s="6">
        <f t="shared" si="10"/>
        <v>14.725</v>
      </c>
      <c r="D52" s="18">
        <f t="shared" si="13"/>
        <v>15.305000000000001</v>
      </c>
      <c r="E52" s="1">
        <f t="shared" si="11"/>
        <v>0</v>
      </c>
      <c r="F52" s="13">
        <f t="shared" si="12"/>
        <v>0</v>
      </c>
      <c r="H52" s="1">
        <f t="shared" si="9"/>
        <v>0</v>
      </c>
      <c r="I52" s="13"/>
      <c r="Z52">
        <v>3</v>
      </c>
      <c r="AA52">
        <v>109.1</v>
      </c>
      <c r="AB52">
        <v>108.6</v>
      </c>
      <c r="AC52" s="13">
        <f t="shared" ref="AC52:AC54" si="26">AA52/1.11</f>
        <v>98.288288288288271</v>
      </c>
      <c r="AD52" s="13">
        <f t="shared" si="25"/>
        <v>97.837837837837824</v>
      </c>
      <c r="AE52">
        <f>(AC52-AC$51)/0.198</f>
        <v>-2.2750022750022563</v>
      </c>
      <c r="AF52" s="13">
        <f t="shared" ref="AF52:AF54" si="27">(AD52-AD$51)/0.198</f>
        <v>2.7300027300026932</v>
      </c>
    </row>
    <row r="53" spans="1:32">
      <c r="A53" s="17">
        <v>13.5</v>
      </c>
      <c r="B53" s="27">
        <v>42131</v>
      </c>
      <c r="C53" s="6">
        <f t="shared" si="10"/>
        <v>13.824999999999999</v>
      </c>
      <c r="D53" s="18">
        <f t="shared" si="13"/>
        <v>14.865</v>
      </c>
      <c r="E53" s="1">
        <f t="shared" si="11"/>
        <v>0</v>
      </c>
      <c r="F53" s="13">
        <f t="shared" si="12"/>
        <v>0</v>
      </c>
      <c r="H53" s="1">
        <f t="shared" si="9"/>
        <v>0</v>
      </c>
      <c r="I53" s="13"/>
      <c r="Z53">
        <v>12</v>
      </c>
      <c r="AA53">
        <v>107</v>
      </c>
      <c r="AB53">
        <v>105.4</v>
      </c>
      <c r="AC53" s="13">
        <f t="shared" si="26"/>
        <v>96.396396396396383</v>
      </c>
      <c r="AD53" s="13">
        <f t="shared" si="25"/>
        <v>94.954954954954957</v>
      </c>
      <c r="AE53" s="13">
        <f t="shared" ref="AE53:AE54" si="28">(AC53-AC$51)/0.198</f>
        <v>-11.83001183001179</v>
      </c>
      <c r="AF53" s="13">
        <f t="shared" si="27"/>
        <v>-11.83001183001179</v>
      </c>
    </row>
    <row r="54" spans="1:32">
      <c r="A54" s="17">
        <v>12.7</v>
      </c>
      <c r="B54" s="27">
        <v>42132</v>
      </c>
      <c r="C54" s="6">
        <f t="shared" si="10"/>
        <v>13.024999999999999</v>
      </c>
      <c r="D54" s="18">
        <f t="shared" si="13"/>
        <v>13.885</v>
      </c>
      <c r="E54" s="1">
        <f t="shared" si="11"/>
        <v>0</v>
      </c>
      <c r="F54" s="13">
        <f t="shared" si="12"/>
        <v>0</v>
      </c>
      <c r="H54" s="1">
        <f t="shared" si="9"/>
        <v>0</v>
      </c>
      <c r="I54" s="13"/>
      <c r="Z54">
        <v>24</v>
      </c>
      <c r="AA54">
        <v>104.6</v>
      </c>
      <c r="AB54">
        <v>101.2</v>
      </c>
      <c r="AC54" s="13">
        <f t="shared" si="26"/>
        <v>94.234234234234222</v>
      </c>
      <c r="AD54" s="13">
        <f t="shared" si="25"/>
        <v>91.171171171171167</v>
      </c>
      <c r="AE54" s="13">
        <f t="shared" si="28"/>
        <v>-22.750022750022705</v>
      </c>
      <c r="AF54" s="13">
        <f t="shared" si="27"/>
        <v>-30.940030940030926</v>
      </c>
    </row>
    <row r="55" spans="1:32">
      <c r="A55" s="17">
        <v>13.600000000000001</v>
      </c>
      <c r="B55" s="27">
        <v>42133</v>
      </c>
      <c r="C55" s="6">
        <f t="shared" si="10"/>
        <v>13.925000000000001</v>
      </c>
      <c r="D55" s="18">
        <f t="shared" si="13"/>
        <v>13.425000000000001</v>
      </c>
      <c r="E55" s="1">
        <f t="shared" si="11"/>
        <v>0</v>
      </c>
      <c r="F55" s="13">
        <f t="shared" si="12"/>
        <v>0</v>
      </c>
      <c r="H55" s="1">
        <f t="shared" si="9"/>
        <v>0</v>
      </c>
      <c r="I55" s="13"/>
    </row>
    <row r="56" spans="1:32">
      <c r="A56" s="17">
        <v>13.600000000000001</v>
      </c>
      <c r="B56" s="27">
        <v>42134</v>
      </c>
      <c r="C56" s="6">
        <f t="shared" si="10"/>
        <v>13.925000000000001</v>
      </c>
      <c r="D56" s="18">
        <f t="shared" si="13"/>
        <v>14.084999999999999</v>
      </c>
      <c r="E56" s="1">
        <f t="shared" si="11"/>
        <v>0</v>
      </c>
      <c r="F56" s="13">
        <f t="shared" si="12"/>
        <v>0</v>
      </c>
      <c r="H56" s="1">
        <f t="shared" si="9"/>
        <v>0</v>
      </c>
      <c r="I56" s="13"/>
    </row>
    <row r="57" spans="1:32">
      <c r="A57" s="17">
        <v>12.100000000000001</v>
      </c>
      <c r="B57" s="27">
        <v>42135</v>
      </c>
      <c r="C57" s="6">
        <f t="shared" si="10"/>
        <v>12.425000000000001</v>
      </c>
      <c r="D57" s="18">
        <f t="shared" si="13"/>
        <v>14.465</v>
      </c>
      <c r="E57" s="1">
        <f t="shared" si="11"/>
        <v>0</v>
      </c>
      <c r="F57" s="13">
        <f t="shared" si="12"/>
        <v>1.1320833333333331</v>
      </c>
      <c r="H57" s="1">
        <f t="shared" si="9"/>
        <v>0</v>
      </c>
      <c r="I57" s="13"/>
      <c r="Z57" t="s">
        <v>158</v>
      </c>
    </row>
    <row r="58" spans="1:32">
      <c r="A58" s="17">
        <v>16.8</v>
      </c>
      <c r="B58" s="27">
        <v>42136</v>
      </c>
      <c r="C58" s="6">
        <f t="shared" si="10"/>
        <v>17.125</v>
      </c>
      <c r="D58" s="18">
        <f t="shared" si="13"/>
        <v>14.145</v>
      </c>
      <c r="E58" s="1">
        <f t="shared" si="11"/>
        <v>0</v>
      </c>
      <c r="F58" s="13">
        <f t="shared" si="12"/>
        <v>0</v>
      </c>
      <c r="H58" s="1">
        <f t="shared" si="9"/>
        <v>0</v>
      </c>
      <c r="I58" s="13"/>
      <c r="Z58">
        <v>30</v>
      </c>
      <c r="AA58">
        <v>109.3</v>
      </c>
    </row>
    <row r="59" spans="1:32">
      <c r="A59" s="17">
        <v>14.6</v>
      </c>
      <c r="B59" s="27">
        <v>42137</v>
      </c>
      <c r="C59" s="6">
        <f t="shared" si="10"/>
        <v>14.924999999999999</v>
      </c>
      <c r="D59" s="18">
        <f t="shared" si="13"/>
        <v>13.645</v>
      </c>
      <c r="E59" s="1">
        <f t="shared" si="11"/>
        <v>0</v>
      </c>
      <c r="F59" s="13">
        <f t="shared" si="12"/>
        <v>0</v>
      </c>
      <c r="H59" s="1">
        <f t="shared" si="9"/>
        <v>0</v>
      </c>
      <c r="I59" s="13"/>
      <c r="Z59">
        <v>35</v>
      </c>
      <c r="AA59">
        <v>108.2</v>
      </c>
    </row>
    <row r="60" spans="1:32">
      <c r="A60" s="17">
        <v>12</v>
      </c>
      <c r="B60" s="27">
        <v>42138</v>
      </c>
      <c r="C60" s="6">
        <f t="shared" si="10"/>
        <v>12.324999999999999</v>
      </c>
      <c r="D60" s="18">
        <f t="shared" si="13"/>
        <v>14.044999999999998</v>
      </c>
      <c r="E60" s="1">
        <f t="shared" si="11"/>
        <v>0</v>
      </c>
      <c r="F60" s="13">
        <f t="shared" si="12"/>
        <v>1.1637500000000003</v>
      </c>
      <c r="H60" s="1">
        <f t="shared" si="9"/>
        <v>0</v>
      </c>
      <c r="I60" s="13"/>
      <c r="AA60">
        <f>AA58-AA59</f>
        <v>1.0999999999999943</v>
      </c>
    </row>
    <row r="61" spans="1:32">
      <c r="A61" s="17">
        <v>11.100000000000001</v>
      </c>
      <c r="B61" s="27">
        <v>42139</v>
      </c>
      <c r="C61" s="6">
        <f t="shared" si="10"/>
        <v>11.425000000000001</v>
      </c>
      <c r="D61" s="18">
        <f t="shared" si="13"/>
        <v>13.285</v>
      </c>
      <c r="E61" s="1">
        <f t="shared" si="11"/>
        <v>0</v>
      </c>
      <c r="F61" s="13">
        <f t="shared" si="12"/>
        <v>1.4487499999999998</v>
      </c>
      <c r="H61" s="1">
        <f t="shared" si="9"/>
        <v>0</v>
      </c>
      <c r="I61" s="13"/>
      <c r="AA61">
        <f>AA60/5/1.11</f>
        <v>0.19819819819819715</v>
      </c>
      <c r="AB61" t="s">
        <v>160</v>
      </c>
    </row>
    <row r="62" spans="1:32">
      <c r="A62" s="17">
        <v>14.1</v>
      </c>
      <c r="B62" s="27">
        <v>42140</v>
      </c>
      <c r="C62" s="6">
        <f t="shared" si="10"/>
        <v>14.424999999999999</v>
      </c>
      <c r="D62" s="18">
        <f t="shared" si="13"/>
        <v>13.244999999999999</v>
      </c>
      <c r="E62" s="1">
        <f t="shared" si="11"/>
        <v>0</v>
      </c>
      <c r="F62" s="13">
        <f t="shared" si="12"/>
        <v>0</v>
      </c>
      <c r="H62" s="1">
        <f t="shared" si="9"/>
        <v>0</v>
      </c>
      <c r="I62" s="13"/>
    </row>
    <row r="63" spans="1:32">
      <c r="A63" s="17">
        <v>13</v>
      </c>
      <c r="B63" s="27">
        <v>42141</v>
      </c>
      <c r="C63" s="6">
        <f t="shared" si="10"/>
        <v>13.324999999999999</v>
      </c>
      <c r="D63" s="18">
        <f t="shared" si="13"/>
        <v>13.865</v>
      </c>
      <c r="E63" s="1">
        <f t="shared" si="11"/>
        <v>0</v>
      </c>
      <c r="F63" s="13">
        <f t="shared" si="12"/>
        <v>0</v>
      </c>
      <c r="H63" s="1">
        <f t="shared" si="9"/>
        <v>0</v>
      </c>
      <c r="I63" s="13"/>
    </row>
    <row r="64" spans="1:32">
      <c r="A64" s="17">
        <v>14.4</v>
      </c>
      <c r="B64" s="27">
        <v>42142</v>
      </c>
      <c r="C64" s="6">
        <f t="shared" si="10"/>
        <v>14.725</v>
      </c>
      <c r="D64" s="18">
        <f t="shared" si="13"/>
        <v>13.885</v>
      </c>
      <c r="E64" s="1">
        <f t="shared" si="11"/>
        <v>0</v>
      </c>
      <c r="F64" s="13">
        <f t="shared" si="12"/>
        <v>0</v>
      </c>
      <c r="H64" s="1">
        <f t="shared" si="9"/>
        <v>0</v>
      </c>
      <c r="I64" s="13"/>
    </row>
    <row r="65" spans="1:9">
      <c r="A65" s="17">
        <v>15.1</v>
      </c>
      <c r="B65" s="27">
        <v>42143</v>
      </c>
      <c r="C65" s="6">
        <f t="shared" si="10"/>
        <v>15.424999999999999</v>
      </c>
      <c r="D65" s="18">
        <f t="shared" si="13"/>
        <v>13.364999999999998</v>
      </c>
      <c r="E65" s="1">
        <f t="shared" si="11"/>
        <v>0</v>
      </c>
      <c r="F65" s="13">
        <f t="shared" si="12"/>
        <v>0</v>
      </c>
      <c r="H65" s="1">
        <f t="shared" si="9"/>
        <v>0</v>
      </c>
      <c r="I65" s="13"/>
    </row>
    <row r="66" spans="1:9">
      <c r="A66" s="17">
        <v>11.2</v>
      </c>
      <c r="B66" s="27">
        <v>42144</v>
      </c>
      <c r="C66" s="6">
        <f t="shared" si="10"/>
        <v>11.524999999999999</v>
      </c>
      <c r="D66" s="18">
        <f t="shared" si="13"/>
        <v>13.305000000000001</v>
      </c>
      <c r="E66" s="1">
        <f t="shared" si="11"/>
        <v>0</v>
      </c>
      <c r="F66" s="13">
        <f t="shared" si="12"/>
        <v>1.4170833333333339</v>
      </c>
      <c r="H66" s="1">
        <f t="shared" si="9"/>
        <v>0</v>
      </c>
      <c r="I66" s="13"/>
    </row>
    <row r="67" spans="1:9">
      <c r="A67" s="17">
        <v>11.5</v>
      </c>
      <c r="B67" s="27">
        <v>42145</v>
      </c>
      <c r="C67" s="6">
        <f t="shared" si="10"/>
        <v>11.824999999999999</v>
      </c>
      <c r="D67" s="18">
        <f t="shared" si="13"/>
        <v>13.244999999999999</v>
      </c>
      <c r="E67" s="1">
        <f t="shared" si="11"/>
        <v>0</v>
      </c>
      <c r="F67" s="13">
        <f t="shared" si="12"/>
        <v>1.3220833333333337</v>
      </c>
      <c r="H67" s="1">
        <f t="shared" si="9"/>
        <v>0</v>
      </c>
      <c r="I67" s="13"/>
    </row>
    <row r="68" spans="1:9">
      <c r="A68" s="17">
        <v>12.7</v>
      </c>
      <c r="B68" s="27">
        <v>42146</v>
      </c>
      <c r="C68" s="6">
        <f t="shared" si="10"/>
        <v>13.024999999999999</v>
      </c>
      <c r="D68" s="18">
        <f t="shared" si="13"/>
        <v>13.164999999999997</v>
      </c>
      <c r="E68" s="1">
        <f t="shared" si="11"/>
        <v>0</v>
      </c>
      <c r="F68" s="13">
        <f t="shared" si="12"/>
        <v>0</v>
      </c>
      <c r="H68" s="1">
        <f t="shared" si="9"/>
        <v>0</v>
      </c>
      <c r="I68" s="13"/>
    </row>
    <row r="69" spans="1:9">
      <c r="A69" s="17">
        <v>14.1</v>
      </c>
      <c r="B69" s="27">
        <v>42147</v>
      </c>
      <c r="C69" s="6">
        <f t="shared" si="10"/>
        <v>14.424999999999999</v>
      </c>
      <c r="D69" s="18">
        <f t="shared" si="13"/>
        <v>14.025</v>
      </c>
      <c r="E69" s="1">
        <f t="shared" si="11"/>
        <v>0</v>
      </c>
      <c r="F69" s="13">
        <f t="shared" si="12"/>
        <v>0</v>
      </c>
      <c r="H69" s="1">
        <f t="shared" si="9"/>
        <v>0</v>
      </c>
      <c r="I69" s="13"/>
    </row>
    <row r="70" spans="1:9">
      <c r="A70" s="17">
        <v>14.7</v>
      </c>
      <c r="B70" s="27">
        <v>42148</v>
      </c>
      <c r="C70" s="6">
        <f t="shared" si="10"/>
        <v>15.024999999999999</v>
      </c>
      <c r="D70" s="18">
        <f t="shared" si="13"/>
        <v>14.324999999999999</v>
      </c>
      <c r="E70" s="1">
        <f t="shared" si="11"/>
        <v>0</v>
      </c>
      <c r="F70" s="13">
        <f t="shared" si="12"/>
        <v>0</v>
      </c>
      <c r="H70" s="1">
        <f t="shared" si="9"/>
        <v>0</v>
      </c>
      <c r="I70" s="13"/>
    </row>
    <row r="71" spans="1:9">
      <c r="A71" s="17">
        <v>15.5</v>
      </c>
      <c r="B71" s="27">
        <v>42149</v>
      </c>
      <c r="C71" s="6">
        <f t="shared" si="10"/>
        <v>15.824999999999999</v>
      </c>
      <c r="D71" s="18">
        <f t="shared" si="13"/>
        <v>13.904999999999998</v>
      </c>
      <c r="E71" s="1">
        <f t="shared" si="11"/>
        <v>0</v>
      </c>
      <c r="F71" s="13">
        <f t="shared" si="12"/>
        <v>0</v>
      </c>
      <c r="H71" s="1">
        <f t="shared" si="9"/>
        <v>0</v>
      </c>
      <c r="I71" s="13"/>
    </row>
    <row r="72" spans="1:9">
      <c r="A72" s="17">
        <v>13</v>
      </c>
      <c r="B72" s="27">
        <v>42150</v>
      </c>
      <c r="C72" s="6">
        <f t="shared" si="10"/>
        <v>13.324999999999999</v>
      </c>
      <c r="D72" s="18">
        <f t="shared" si="13"/>
        <v>13.744999999999999</v>
      </c>
      <c r="E72" s="1">
        <f t="shared" si="11"/>
        <v>0</v>
      </c>
      <c r="F72" s="13">
        <f t="shared" si="12"/>
        <v>0</v>
      </c>
      <c r="H72" s="1">
        <f t="shared" si="9"/>
        <v>0</v>
      </c>
      <c r="I72" s="13"/>
    </row>
    <row r="73" spans="1:9">
      <c r="A73" s="17">
        <v>10.600000000000001</v>
      </c>
      <c r="B73" s="27">
        <v>42151</v>
      </c>
      <c r="C73" s="6">
        <f t="shared" si="10"/>
        <v>10.925000000000001</v>
      </c>
      <c r="D73" s="18">
        <f t="shared" si="13"/>
        <v>13.965</v>
      </c>
      <c r="E73" s="1">
        <f t="shared" si="11"/>
        <v>0</v>
      </c>
      <c r="F73" s="13">
        <f t="shared" si="12"/>
        <v>1.607083333333333</v>
      </c>
      <c r="H73" s="1">
        <f t="shared" si="9"/>
        <v>0</v>
      </c>
      <c r="I73" s="13"/>
    </row>
    <row r="74" spans="1:9">
      <c r="A74" s="17">
        <v>13.3</v>
      </c>
      <c r="B74" s="27">
        <v>42152</v>
      </c>
      <c r="C74" s="6">
        <f t="shared" si="10"/>
        <v>13.625</v>
      </c>
      <c r="D74" s="18">
        <f t="shared" si="13"/>
        <v>13.684999999999999</v>
      </c>
      <c r="E74" s="1">
        <f t="shared" si="11"/>
        <v>0</v>
      </c>
      <c r="F74" s="13">
        <f t="shared" si="12"/>
        <v>0</v>
      </c>
      <c r="H74" s="1">
        <f t="shared" si="9"/>
        <v>0</v>
      </c>
      <c r="I74" s="13"/>
    </row>
    <row r="75" spans="1:9">
      <c r="A75" s="17">
        <v>15.8</v>
      </c>
      <c r="B75" s="27">
        <v>42153</v>
      </c>
      <c r="C75" s="6">
        <f t="shared" si="10"/>
        <v>16.125</v>
      </c>
      <c r="D75" s="18">
        <f t="shared" si="13"/>
        <v>13.964999999999998</v>
      </c>
      <c r="E75" s="1">
        <f t="shared" si="11"/>
        <v>0</v>
      </c>
      <c r="F75" s="13">
        <f t="shared" si="12"/>
        <v>0</v>
      </c>
      <c r="H75" s="1">
        <f t="shared" si="9"/>
        <v>0</v>
      </c>
      <c r="I75" s="13"/>
    </row>
    <row r="76" spans="1:9">
      <c r="A76" s="17">
        <v>14.1</v>
      </c>
      <c r="B76" s="27">
        <v>42154</v>
      </c>
      <c r="C76" s="6">
        <f t="shared" si="10"/>
        <v>14.424999999999999</v>
      </c>
      <c r="D76" s="18">
        <f t="shared" si="13"/>
        <v>15.484999999999999</v>
      </c>
      <c r="E76" s="1">
        <f t="shared" si="11"/>
        <v>0</v>
      </c>
      <c r="F76" s="13">
        <f t="shared" si="12"/>
        <v>0</v>
      </c>
      <c r="H76" s="1">
        <f t="shared" si="9"/>
        <v>0</v>
      </c>
      <c r="I76" s="13"/>
    </row>
    <row r="77" spans="1:9">
      <c r="A77" s="17">
        <v>14.4</v>
      </c>
      <c r="B77" s="27">
        <v>42155</v>
      </c>
      <c r="C77" s="6">
        <f t="shared" si="10"/>
        <v>14.725</v>
      </c>
      <c r="D77" s="18">
        <f t="shared" si="13"/>
        <v>16.764999999999997</v>
      </c>
      <c r="E77" s="1">
        <f t="shared" si="11"/>
        <v>0</v>
      </c>
      <c r="F77" s="13">
        <f t="shared" si="12"/>
        <v>0</v>
      </c>
      <c r="H77" s="1">
        <f t="shared" si="9"/>
        <v>0</v>
      </c>
      <c r="I77" s="13"/>
    </row>
    <row r="78" spans="1:9">
      <c r="A78" s="17">
        <v>18.2</v>
      </c>
      <c r="B78" s="27">
        <v>42156</v>
      </c>
      <c r="C78" s="6">
        <f t="shared" si="10"/>
        <v>18.524999999999999</v>
      </c>
      <c r="D78" s="18">
        <f t="shared" si="13"/>
        <v>18.084999999999997</v>
      </c>
      <c r="E78" s="1">
        <f t="shared" si="11"/>
        <v>0</v>
      </c>
      <c r="F78" s="13">
        <f t="shared" si="12"/>
        <v>0</v>
      </c>
      <c r="H78" s="1">
        <f t="shared" si="9"/>
        <v>0</v>
      </c>
      <c r="I78" s="13"/>
    </row>
    <row r="79" spans="1:9">
      <c r="A79" s="17">
        <v>19.7</v>
      </c>
      <c r="B79" s="27">
        <v>42157</v>
      </c>
      <c r="C79" s="6">
        <f t="shared" si="10"/>
        <v>20.024999999999999</v>
      </c>
      <c r="D79" s="18">
        <f t="shared" si="13"/>
        <v>18.844999999999999</v>
      </c>
      <c r="E79" s="1">
        <f t="shared" si="11"/>
        <v>0</v>
      </c>
      <c r="F79" s="13">
        <f t="shared" si="12"/>
        <v>0</v>
      </c>
      <c r="H79" s="1">
        <f t="shared" si="9"/>
        <v>0</v>
      </c>
      <c r="I79" s="13"/>
    </row>
    <row r="80" spans="1:9">
      <c r="A80" s="17">
        <v>22.4</v>
      </c>
      <c r="B80" s="27">
        <v>42158</v>
      </c>
      <c r="C80" s="6">
        <f t="shared" si="10"/>
        <v>22.724999999999998</v>
      </c>
      <c r="D80" s="18">
        <f t="shared" si="13"/>
        <v>19.824999999999996</v>
      </c>
      <c r="E80" s="1">
        <f t="shared" si="11"/>
        <v>0</v>
      </c>
      <c r="F80" s="13">
        <f t="shared" si="12"/>
        <v>0</v>
      </c>
      <c r="H80" s="1">
        <f t="shared" si="9"/>
        <v>0</v>
      </c>
      <c r="I80" s="13"/>
    </row>
    <row r="81" spans="1:9">
      <c r="A81" s="17">
        <v>17.899999999999999</v>
      </c>
      <c r="B81" s="27">
        <v>42159</v>
      </c>
      <c r="C81" s="6">
        <f t="shared" si="10"/>
        <v>18.224999999999998</v>
      </c>
      <c r="D81" s="18">
        <f t="shared" si="13"/>
        <v>20.704999999999998</v>
      </c>
      <c r="E81" s="1">
        <f t="shared" si="11"/>
        <v>0</v>
      </c>
      <c r="F81" s="13">
        <f t="shared" si="12"/>
        <v>0</v>
      </c>
      <c r="H81" s="1">
        <f t="shared" ref="H81:H144" si="29">IF(F81&gt;H$15,1,0)</f>
        <v>0</v>
      </c>
      <c r="I81" s="13"/>
    </row>
    <row r="82" spans="1:9">
      <c r="A82" s="17">
        <v>19.3</v>
      </c>
      <c r="B82" s="27">
        <v>42160</v>
      </c>
      <c r="C82" s="6">
        <f t="shared" ref="C82:C145" si="30">A82+A$16</f>
        <v>19.625</v>
      </c>
      <c r="D82" s="18">
        <f t="shared" si="13"/>
        <v>20.645</v>
      </c>
      <c r="E82" s="1">
        <f t="shared" ref="E82:E145" si="31">E81+H82</f>
        <v>0</v>
      </c>
      <c r="F82" s="13">
        <f t="shared" ref="F82:F145" si="32">IF(F$16-$C82&gt;0,(F$16+F$14-$C82)*F$15/30,0)</f>
        <v>0</v>
      </c>
      <c r="H82" s="1">
        <f t="shared" si="29"/>
        <v>0</v>
      </c>
      <c r="I82" s="13"/>
    </row>
    <row r="83" spans="1:9">
      <c r="A83" s="17">
        <v>22.6</v>
      </c>
      <c r="B83" s="27">
        <v>42161</v>
      </c>
      <c r="C83" s="6">
        <f t="shared" si="30"/>
        <v>22.925000000000001</v>
      </c>
      <c r="D83" s="18">
        <f t="shared" si="13"/>
        <v>19.204999999999995</v>
      </c>
      <c r="E83" s="1">
        <f t="shared" si="31"/>
        <v>0</v>
      </c>
      <c r="F83" s="13">
        <f t="shared" si="32"/>
        <v>0</v>
      </c>
      <c r="H83" s="1">
        <f t="shared" si="29"/>
        <v>0</v>
      </c>
      <c r="I83" s="13"/>
    </row>
    <row r="84" spans="1:9">
      <c r="A84" s="17">
        <v>19.399999999999999</v>
      </c>
      <c r="B84" s="27">
        <v>42162</v>
      </c>
      <c r="C84" s="6">
        <f t="shared" si="30"/>
        <v>19.724999999999998</v>
      </c>
      <c r="D84" s="18">
        <f t="shared" ref="D84:D147" si="33">SUM(C82:C86)/5</f>
        <v>17.964999999999996</v>
      </c>
      <c r="E84" s="1">
        <f t="shared" si="31"/>
        <v>0</v>
      </c>
      <c r="F84" s="13">
        <f t="shared" si="32"/>
        <v>0</v>
      </c>
      <c r="H84" s="1">
        <f t="shared" si="29"/>
        <v>0</v>
      </c>
      <c r="I84" s="13"/>
    </row>
    <row r="85" spans="1:9">
      <c r="A85" s="17">
        <v>15.2</v>
      </c>
      <c r="B85" s="27">
        <v>42163</v>
      </c>
      <c r="C85" s="6">
        <f t="shared" si="30"/>
        <v>15.524999999999999</v>
      </c>
      <c r="D85" s="18">
        <f t="shared" si="33"/>
        <v>17.145</v>
      </c>
      <c r="E85" s="1">
        <f t="shared" si="31"/>
        <v>0</v>
      </c>
      <c r="F85" s="13">
        <f t="shared" si="32"/>
        <v>0</v>
      </c>
      <c r="H85" s="1">
        <f t="shared" si="29"/>
        <v>0</v>
      </c>
      <c r="I85" s="13"/>
    </row>
    <row r="86" spans="1:9">
      <c r="A86" s="17">
        <v>11.7</v>
      </c>
      <c r="B86" s="27">
        <v>42164</v>
      </c>
      <c r="C86" s="6">
        <f t="shared" si="30"/>
        <v>12.024999999999999</v>
      </c>
      <c r="D86" s="18">
        <f t="shared" si="33"/>
        <v>16.164999999999999</v>
      </c>
      <c r="E86" s="1">
        <f t="shared" si="31"/>
        <v>0</v>
      </c>
      <c r="F86" s="13">
        <f t="shared" si="32"/>
        <v>1.2587500000000005</v>
      </c>
      <c r="H86" s="1">
        <f t="shared" si="29"/>
        <v>0</v>
      </c>
      <c r="I86" s="13"/>
    </row>
    <row r="87" spans="1:9">
      <c r="A87" s="17">
        <v>15.2</v>
      </c>
      <c r="B87" s="27">
        <v>42165</v>
      </c>
      <c r="C87" s="6">
        <f t="shared" si="30"/>
        <v>15.524999999999999</v>
      </c>
      <c r="D87" s="18">
        <f t="shared" si="33"/>
        <v>16.524999999999999</v>
      </c>
      <c r="E87" s="1">
        <f t="shared" si="31"/>
        <v>0</v>
      </c>
      <c r="F87" s="13">
        <f t="shared" si="32"/>
        <v>0</v>
      </c>
      <c r="H87" s="1">
        <f t="shared" si="29"/>
        <v>0</v>
      </c>
      <c r="I87" s="13"/>
    </row>
    <row r="88" spans="1:9">
      <c r="A88" s="17">
        <v>17.7</v>
      </c>
      <c r="B88" s="27">
        <v>42166</v>
      </c>
      <c r="C88" s="6">
        <f t="shared" si="30"/>
        <v>18.024999999999999</v>
      </c>
      <c r="D88" s="18">
        <f t="shared" si="33"/>
        <v>17.645</v>
      </c>
      <c r="E88" s="1">
        <f t="shared" si="31"/>
        <v>0</v>
      </c>
      <c r="F88" s="13">
        <f t="shared" si="32"/>
        <v>0</v>
      </c>
      <c r="H88" s="1">
        <f t="shared" si="29"/>
        <v>0</v>
      </c>
      <c r="I88" s="13"/>
    </row>
    <row r="89" spans="1:9">
      <c r="A89" s="17">
        <v>21.2</v>
      </c>
      <c r="B89" s="27">
        <v>42167</v>
      </c>
      <c r="C89" s="6">
        <f t="shared" si="30"/>
        <v>21.524999999999999</v>
      </c>
      <c r="D89" s="18">
        <f t="shared" si="33"/>
        <v>19.324999999999996</v>
      </c>
      <c r="E89" s="1">
        <f t="shared" si="31"/>
        <v>0</v>
      </c>
      <c r="F89" s="13">
        <f t="shared" si="32"/>
        <v>0</v>
      </c>
      <c r="H89" s="1">
        <f t="shared" si="29"/>
        <v>0</v>
      </c>
      <c r="I89" s="13"/>
    </row>
    <row r="90" spans="1:9">
      <c r="A90" s="17">
        <v>20.8</v>
      </c>
      <c r="B90" s="27">
        <v>42168</v>
      </c>
      <c r="C90" s="6">
        <f t="shared" si="30"/>
        <v>21.125</v>
      </c>
      <c r="D90" s="18">
        <f t="shared" si="33"/>
        <v>19.664999999999999</v>
      </c>
      <c r="E90" s="1">
        <f t="shared" si="31"/>
        <v>0</v>
      </c>
      <c r="F90" s="13">
        <f t="shared" si="32"/>
        <v>0</v>
      </c>
      <c r="H90" s="1">
        <f t="shared" si="29"/>
        <v>0</v>
      </c>
      <c r="I90" s="13"/>
    </row>
    <row r="91" spans="1:9">
      <c r="A91" s="17">
        <v>20.100000000000001</v>
      </c>
      <c r="B91" s="27">
        <v>42169</v>
      </c>
      <c r="C91" s="6">
        <f t="shared" si="30"/>
        <v>20.425000000000001</v>
      </c>
      <c r="D91" s="18">
        <f t="shared" si="33"/>
        <v>19.024999999999999</v>
      </c>
      <c r="E91" s="1">
        <f t="shared" si="31"/>
        <v>0</v>
      </c>
      <c r="F91" s="13">
        <f t="shared" si="32"/>
        <v>0</v>
      </c>
      <c r="H91" s="1">
        <f t="shared" si="29"/>
        <v>0</v>
      </c>
      <c r="I91" s="13"/>
    </row>
    <row r="92" spans="1:9">
      <c r="A92" s="17">
        <v>16.899999999999999</v>
      </c>
      <c r="B92" s="27">
        <v>42170</v>
      </c>
      <c r="C92" s="6">
        <f t="shared" si="30"/>
        <v>17.224999999999998</v>
      </c>
      <c r="D92" s="18">
        <f t="shared" si="33"/>
        <v>17.544999999999998</v>
      </c>
      <c r="E92" s="1">
        <f t="shared" si="31"/>
        <v>0</v>
      </c>
      <c r="F92" s="13">
        <f t="shared" si="32"/>
        <v>0</v>
      </c>
      <c r="H92" s="1">
        <f t="shared" si="29"/>
        <v>0</v>
      </c>
      <c r="I92" s="13"/>
    </row>
    <row r="93" spans="1:9">
      <c r="A93" s="17">
        <v>14.5</v>
      </c>
      <c r="B93" s="27">
        <v>42171</v>
      </c>
      <c r="C93" s="6">
        <f t="shared" si="30"/>
        <v>14.824999999999999</v>
      </c>
      <c r="D93" s="18">
        <f t="shared" si="33"/>
        <v>16.384999999999998</v>
      </c>
      <c r="E93" s="1">
        <f t="shared" si="31"/>
        <v>0</v>
      </c>
      <c r="F93" s="13">
        <f t="shared" si="32"/>
        <v>0</v>
      </c>
      <c r="H93" s="1">
        <f t="shared" si="29"/>
        <v>0</v>
      </c>
      <c r="I93" s="13"/>
    </row>
    <row r="94" spans="1:9">
      <c r="A94" s="17">
        <v>13.8</v>
      </c>
      <c r="B94" s="27">
        <v>42172</v>
      </c>
      <c r="C94" s="6">
        <f t="shared" si="30"/>
        <v>14.125</v>
      </c>
      <c r="D94" s="18">
        <f t="shared" si="33"/>
        <v>15.025</v>
      </c>
      <c r="E94" s="1">
        <f t="shared" si="31"/>
        <v>0</v>
      </c>
      <c r="F94" s="13">
        <f t="shared" si="32"/>
        <v>0</v>
      </c>
      <c r="H94" s="1">
        <f t="shared" si="29"/>
        <v>0</v>
      </c>
      <c r="I94" s="13"/>
    </row>
    <row r="95" spans="1:9">
      <c r="A95" s="17">
        <v>15</v>
      </c>
      <c r="B95" s="27">
        <v>42173</v>
      </c>
      <c r="C95" s="6">
        <f t="shared" si="30"/>
        <v>15.324999999999999</v>
      </c>
      <c r="D95" s="18">
        <f t="shared" si="33"/>
        <v>14.105</v>
      </c>
      <c r="E95" s="1">
        <f t="shared" si="31"/>
        <v>0</v>
      </c>
      <c r="F95" s="13">
        <f t="shared" si="32"/>
        <v>0</v>
      </c>
      <c r="H95" s="1">
        <f t="shared" si="29"/>
        <v>0</v>
      </c>
      <c r="I95" s="13"/>
    </row>
    <row r="96" spans="1:9">
      <c r="A96" s="17">
        <v>13.3</v>
      </c>
      <c r="B96" s="27">
        <v>42174</v>
      </c>
      <c r="C96" s="6">
        <f t="shared" si="30"/>
        <v>13.625</v>
      </c>
      <c r="D96" s="18">
        <f t="shared" si="33"/>
        <v>13.944999999999999</v>
      </c>
      <c r="E96" s="1">
        <f t="shared" si="31"/>
        <v>0</v>
      </c>
      <c r="F96" s="13">
        <f t="shared" si="32"/>
        <v>0</v>
      </c>
      <c r="H96" s="1">
        <f t="shared" si="29"/>
        <v>0</v>
      </c>
      <c r="I96" s="13"/>
    </row>
    <row r="97" spans="1:9">
      <c r="A97" s="17">
        <v>12.3</v>
      </c>
      <c r="B97" s="27">
        <v>42175</v>
      </c>
      <c r="C97" s="6">
        <f t="shared" si="30"/>
        <v>12.625</v>
      </c>
      <c r="D97" s="18">
        <f t="shared" si="33"/>
        <v>14.105</v>
      </c>
      <c r="E97" s="1">
        <f t="shared" si="31"/>
        <v>0</v>
      </c>
      <c r="F97" s="13">
        <f t="shared" si="32"/>
        <v>1.0687500000000001</v>
      </c>
      <c r="H97" s="1">
        <f t="shared" si="29"/>
        <v>0</v>
      </c>
      <c r="I97" s="13"/>
    </row>
    <row r="98" spans="1:9">
      <c r="A98" s="17">
        <v>13.7</v>
      </c>
      <c r="B98" s="27">
        <v>42176</v>
      </c>
      <c r="C98" s="6">
        <f t="shared" si="30"/>
        <v>14.024999999999999</v>
      </c>
      <c r="D98" s="18">
        <f t="shared" si="33"/>
        <v>13.684999999999999</v>
      </c>
      <c r="E98" s="1">
        <f t="shared" si="31"/>
        <v>0</v>
      </c>
      <c r="F98" s="13">
        <f t="shared" si="32"/>
        <v>0</v>
      </c>
      <c r="H98" s="1">
        <f t="shared" si="29"/>
        <v>0</v>
      </c>
      <c r="I98" s="13"/>
    </row>
    <row r="99" spans="1:9">
      <c r="A99" s="17">
        <v>14.6</v>
      </c>
      <c r="B99" s="27">
        <v>42177</v>
      </c>
      <c r="C99" s="6">
        <f t="shared" si="30"/>
        <v>14.924999999999999</v>
      </c>
      <c r="D99" s="18">
        <f t="shared" si="33"/>
        <v>13.625</v>
      </c>
      <c r="E99" s="1">
        <f t="shared" si="31"/>
        <v>0</v>
      </c>
      <c r="F99" s="13">
        <f t="shared" si="32"/>
        <v>0</v>
      </c>
      <c r="H99" s="1">
        <f t="shared" si="29"/>
        <v>0</v>
      </c>
      <c r="I99" s="13"/>
    </row>
    <row r="100" spans="1:9">
      <c r="A100" s="17">
        <v>12.899999999999999</v>
      </c>
      <c r="B100" s="27">
        <v>42178</v>
      </c>
      <c r="C100" s="6">
        <f t="shared" si="30"/>
        <v>13.224999999999998</v>
      </c>
      <c r="D100" s="18">
        <f t="shared" si="33"/>
        <v>14.285</v>
      </c>
      <c r="E100" s="1">
        <f t="shared" si="31"/>
        <v>0</v>
      </c>
      <c r="F100" s="13">
        <f t="shared" si="32"/>
        <v>0</v>
      </c>
      <c r="H100" s="1">
        <f t="shared" si="29"/>
        <v>0</v>
      </c>
      <c r="I100" s="13"/>
    </row>
    <row r="101" spans="1:9">
      <c r="A101" s="17">
        <v>13</v>
      </c>
      <c r="B101" s="27">
        <v>42179</v>
      </c>
      <c r="C101" s="6">
        <f t="shared" si="30"/>
        <v>13.324999999999999</v>
      </c>
      <c r="D101" s="18">
        <f t="shared" si="33"/>
        <v>15.145</v>
      </c>
      <c r="E101" s="1">
        <f t="shared" si="31"/>
        <v>0</v>
      </c>
      <c r="F101" s="13">
        <f t="shared" si="32"/>
        <v>0</v>
      </c>
      <c r="H101" s="1">
        <f t="shared" si="29"/>
        <v>0</v>
      </c>
      <c r="I101" s="13"/>
    </row>
    <row r="102" spans="1:9">
      <c r="A102" s="17">
        <v>15.6</v>
      </c>
      <c r="B102" s="27">
        <v>42180</v>
      </c>
      <c r="C102" s="6">
        <f t="shared" si="30"/>
        <v>15.924999999999999</v>
      </c>
      <c r="D102" s="18">
        <f t="shared" si="33"/>
        <v>15.864999999999998</v>
      </c>
      <c r="E102" s="1">
        <f t="shared" si="31"/>
        <v>0</v>
      </c>
      <c r="F102" s="13">
        <f t="shared" si="32"/>
        <v>0</v>
      </c>
      <c r="H102" s="1">
        <f t="shared" si="29"/>
        <v>0</v>
      </c>
      <c r="I102" s="13"/>
    </row>
    <row r="103" spans="1:9">
      <c r="A103" s="17">
        <v>18</v>
      </c>
      <c r="B103" s="27">
        <v>42181</v>
      </c>
      <c r="C103" s="6">
        <f t="shared" si="30"/>
        <v>18.324999999999999</v>
      </c>
      <c r="D103" s="18">
        <f t="shared" si="33"/>
        <v>16.844999999999999</v>
      </c>
      <c r="E103" s="1">
        <f t="shared" si="31"/>
        <v>0</v>
      </c>
      <c r="F103" s="13">
        <f t="shared" si="32"/>
        <v>0</v>
      </c>
      <c r="H103" s="1">
        <f t="shared" si="29"/>
        <v>0</v>
      </c>
      <c r="I103" s="13"/>
    </row>
    <row r="104" spans="1:9">
      <c r="A104" s="17">
        <v>18.2</v>
      </c>
      <c r="B104" s="27">
        <v>42182</v>
      </c>
      <c r="C104" s="6">
        <f t="shared" si="30"/>
        <v>18.524999999999999</v>
      </c>
      <c r="D104" s="18">
        <f t="shared" si="33"/>
        <v>17.885000000000002</v>
      </c>
      <c r="E104" s="1">
        <f t="shared" si="31"/>
        <v>0</v>
      </c>
      <c r="F104" s="13">
        <f t="shared" si="32"/>
        <v>0</v>
      </c>
      <c r="H104" s="1">
        <f t="shared" si="29"/>
        <v>0</v>
      </c>
      <c r="I104" s="13"/>
    </row>
    <row r="105" spans="1:9">
      <c r="A105" s="17">
        <v>17.8</v>
      </c>
      <c r="B105" s="27">
        <v>42183</v>
      </c>
      <c r="C105" s="6">
        <f t="shared" si="30"/>
        <v>18.125</v>
      </c>
      <c r="D105" s="18">
        <f t="shared" si="33"/>
        <v>18.884999999999998</v>
      </c>
      <c r="E105" s="1">
        <f t="shared" si="31"/>
        <v>0</v>
      </c>
      <c r="F105" s="13">
        <f t="shared" si="32"/>
        <v>0</v>
      </c>
      <c r="H105" s="1">
        <f t="shared" si="29"/>
        <v>0</v>
      </c>
      <c r="I105" s="13"/>
    </row>
    <row r="106" spans="1:9">
      <c r="A106" s="17">
        <v>18.2</v>
      </c>
      <c r="B106" s="27">
        <v>42184</v>
      </c>
      <c r="C106" s="6">
        <f t="shared" si="30"/>
        <v>18.524999999999999</v>
      </c>
      <c r="D106" s="18">
        <f t="shared" si="33"/>
        <v>19.625</v>
      </c>
      <c r="E106" s="1">
        <f t="shared" si="31"/>
        <v>0</v>
      </c>
      <c r="F106" s="13">
        <f t="shared" si="32"/>
        <v>0</v>
      </c>
      <c r="H106" s="1">
        <f t="shared" si="29"/>
        <v>0</v>
      </c>
      <c r="I106" s="13"/>
    </row>
    <row r="107" spans="1:9">
      <c r="A107" s="17">
        <v>20.6</v>
      </c>
      <c r="B107" s="27">
        <v>42185</v>
      </c>
      <c r="C107" s="6">
        <f t="shared" si="30"/>
        <v>20.925000000000001</v>
      </c>
      <c r="D107" s="18">
        <f t="shared" si="33"/>
        <v>20.544999999999998</v>
      </c>
      <c r="E107" s="1">
        <f t="shared" si="31"/>
        <v>0</v>
      </c>
      <c r="F107" s="13">
        <f t="shared" si="32"/>
        <v>0</v>
      </c>
      <c r="H107" s="1">
        <f t="shared" si="29"/>
        <v>0</v>
      </c>
      <c r="I107" s="13"/>
    </row>
    <row r="108" spans="1:9">
      <c r="A108" s="17">
        <v>21.7</v>
      </c>
      <c r="B108" s="27">
        <v>42186</v>
      </c>
      <c r="C108" s="6">
        <f t="shared" si="30"/>
        <v>22.024999999999999</v>
      </c>
      <c r="D108" s="18">
        <f t="shared" si="33"/>
        <v>21.785</v>
      </c>
      <c r="E108" s="1">
        <f t="shared" si="31"/>
        <v>0</v>
      </c>
      <c r="F108" s="13">
        <f t="shared" si="32"/>
        <v>0</v>
      </c>
      <c r="H108" s="1">
        <f t="shared" si="29"/>
        <v>0</v>
      </c>
      <c r="I108" s="13"/>
    </row>
    <row r="109" spans="1:9">
      <c r="A109" s="17">
        <v>22.8</v>
      </c>
      <c r="B109" s="27">
        <v>42187</v>
      </c>
      <c r="C109" s="6">
        <f t="shared" si="30"/>
        <v>23.125</v>
      </c>
      <c r="D109" s="18">
        <f t="shared" si="33"/>
        <v>23.265000000000001</v>
      </c>
      <c r="E109" s="1">
        <f t="shared" si="31"/>
        <v>0</v>
      </c>
      <c r="F109" s="13">
        <f t="shared" si="32"/>
        <v>0</v>
      </c>
      <c r="H109" s="1">
        <f t="shared" si="29"/>
        <v>0</v>
      </c>
      <c r="I109" s="13"/>
    </row>
    <row r="110" spans="1:9">
      <c r="A110" s="17">
        <v>24</v>
      </c>
      <c r="B110" s="27">
        <v>42188</v>
      </c>
      <c r="C110" s="6">
        <f t="shared" si="30"/>
        <v>24.324999999999999</v>
      </c>
      <c r="D110" s="18">
        <f t="shared" si="33"/>
        <v>24.384999999999998</v>
      </c>
      <c r="E110" s="1">
        <f t="shared" si="31"/>
        <v>0</v>
      </c>
      <c r="F110" s="13">
        <f t="shared" si="32"/>
        <v>0</v>
      </c>
      <c r="H110" s="1">
        <f t="shared" si="29"/>
        <v>0</v>
      </c>
      <c r="I110" s="13"/>
    </row>
    <row r="111" spans="1:9">
      <c r="A111" s="17">
        <v>25.6</v>
      </c>
      <c r="B111" s="27">
        <v>42189</v>
      </c>
      <c r="C111" s="6">
        <f t="shared" si="30"/>
        <v>25.925000000000001</v>
      </c>
      <c r="D111" s="18">
        <f t="shared" si="33"/>
        <v>24.845000000000002</v>
      </c>
      <c r="E111" s="1">
        <f t="shared" si="31"/>
        <v>0</v>
      </c>
      <c r="F111" s="13">
        <f t="shared" si="32"/>
        <v>0</v>
      </c>
      <c r="H111" s="1">
        <f t="shared" si="29"/>
        <v>0</v>
      </c>
      <c r="I111" s="13"/>
    </row>
    <row r="112" spans="1:9">
      <c r="A112" s="17">
        <v>26.2</v>
      </c>
      <c r="B112" s="27">
        <v>42190</v>
      </c>
      <c r="C112" s="6">
        <f t="shared" si="30"/>
        <v>26.524999999999999</v>
      </c>
      <c r="D112" s="18">
        <f t="shared" si="33"/>
        <v>25.164999999999999</v>
      </c>
      <c r="E112" s="1">
        <f t="shared" si="31"/>
        <v>0</v>
      </c>
      <c r="F112" s="13">
        <f t="shared" si="32"/>
        <v>0</v>
      </c>
      <c r="H112" s="1">
        <f t="shared" si="29"/>
        <v>0</v>
      </c>
      <c r="I112" s="13"/>
    </row>
    <row r="113" spans="1:9">
      <c r="A113" s="17">
        <v>24</v>
      </c>
      <c r="B113" s="27">
        <v>42191</v>
      </c>
      <c r="C113" s="6">
        <f t="shared" si="30"/>
        <v>24.324999999999999</v>
      </c>
      <c r="D113" s="18">
        <f t="shared" si="33"/>
        <v>24.605</v>
      </c>
      <c r="E113" s="1">
        <f t="shared" si="31"/>
        <v>0</v>
      </c>
      <c r="F113" s="13">
        <f t="shared" si="32"/>
        <v>0</v>
      </c>
      <c r="H113" s="1">
        <f t="shared" si="29"/>
        <v>0</v>
      </c>
      <c r="I113" s="13"/>
    </row>
    <row r="114" spans="1:9">
      <c r="A114" s="17">
        <v>24.4</v>
      </c>
      <c r="B114" s="27">
        <v>42192</v>
      </c>
      <c r="C114" s="6">
        <f t="shared" si="30"/>
        <v>24.724999999999998</v>
      </c>
      <c r="D114" s="18">
        <f t="shared" si="33"/>
        <v>22.884999999999998</v>
      </c>
      <c r="E114" s="1">
        <f t="shared" si="31"/>
        <v>0</v>
      </c>
      <c r="F114" s="13">
        <f t="shared" si="32"/>
        <v>0</v>
      </c>
      <c r="H114" s="1">
        <f t="shared" si="29"/>
        <v>0</v>
      </c>
      <c r="I114" s="13"/>
    </row>
    <row r="115" spans="1:9">
      <c r="A115" s="17">
        <v>21.2</v>
      </c>
      <c r="B115" s="27">
        <v>42193</v>
      </c>
      <c r="C115" s="6">
        <f t="shared" si="30"/>
        <v>21.524999999999999</v>
      </c>
      <c r="D115" s="18">
        <f t="shared" si="33"/>
        <v>20.604999999999997</v>
      </c>
      <c r="E115" s="1">
        <f t="shared" si="31"/>
        <v>0</v>
      </c>
      <c r="F115" s="13">
        <f t="shared" si="32"/>
        <v>0</v>
      </c>
      <c r="H115" s="1">
        <f t="shared" si="29"/>
        <v>0</v>
      </c>
      <c r="I115" s="13"/>
    </row>
    <row r="116" spans="1:9">
      <c r="A116" s="17">
        <v>17</v>
      </c>
      <c r="B116" s="27">
        <v>42194</v>
      </c>
      <c r="C116" s="6">
        <f t="shared" si="30"/>
        <v>17.324999999999999</v>
      </c>
      <c r="D116" s="18">
        <f t="shared" si="33"/>
        <v>19.305</v>
      </c>
      <c r="E116" s="1">
        <f t="shared" si="31"/>
        <v>0</v>
      </c>
      <c r="F116" s="13">
        <f t="shared" si="32"/>
        <v>0</v>
      </c>
      <c r="H116" s="1">
        <f t="shared" si="29"/>
        <v>0</v>
      </c>
      <c r="I116" s="13"/>
    </row>
    <row r="117" spans="1:9">
      <c r="A117" s="17">
        <v>14.8</v>
      </c>
      <c r="B117" s="27">
        <v>42195</v>
      </c>
      <c r="C117" s="6">
        <f t="shared" si="30"/>
        <v>15.125</v>
      </c>
      <c r="D117" s="18">
        <f t="shared" si="33"/>
        <v>18.664999999999999</v>
      </c>
      <c r="E117" s="1">
        <f t="shared" si="31"/>
        <v>0</v>
      </c>
      <c r="F117" s="13">
        <f t="shared" si="32"/>
        <v>0</v>
      </c>
      <c r="H117" s="1">
        <f t="shared" si="29"/>
        <v>0</v>
      </c>
      <c r="I117" s="13"/>
    </row>
    <row r="118" spans="1:9">
      <c r="A118" s="17">
        <v>17.5</v>
      </c>
      <c r="B118" s="27">
        <v>42196</v>
      </c>
      <c r="C118" s="6">
        <f t="shared" si="30"/>
        <v>17.824999999999999</v>
      </c>
      <c r="D118" s="18">
        <f t="shared" si="33"/>
        <v>18.045000000000002</v>
      </c>
      <c r="E118" s="1">
        <f t="shared" si="31"/>
        <v>0</v>
      </c>
      <c r="F118" s="13">
        <f t="shared" si="32"/>
        <v>0</v>
      </c>
      <c r="H118" s="1">
        <f t="shared" si="29"/>
        <v>0</v>
      </c>
      <c r="I118" s="13"/>
    </row>
    <row r="119" spans="1:9">
      <c r="A119" s="17">
        <v>21.2</v>
      </c>
      <c r="B119" s="27">
        <v>42197</v>
      </c>
      <c r="C119" s="6">
        <f t="shared" si="30"/>
        <v>21.524999999999999</v>
      </c>
      <c r="D119" s="18">
        <f t="shared" si="33"/>
        <v>18.405000000000001</v>
      </c>
      <c r="E119" s="1">
        <f t="shared" si="31"/>
        <v>0</v>
      </c>
      <c r="F119" s="13">
        <f t="shared" si="32"/>
        <v>0</v>
      </c>
      <c r="H119" s="1">
        <f t="shared" si="29"/>
        <v>0</v>
      </c>
      <c r="I119" s="13"/>
    </row>
    <row r="120" spans="1:9">
      <c r="A120" s="17">
        <v>18.100000000000001</v>
      </c>
      <c r="B120" s="27">
        <v>42198</v>
      </c>
      <c r="C120" s="6">
        <f t="shared" si="30"/>
        <v>18.425000000000001</v>
      </c>
      <c r="D120" s="18">
        <f t="shared" si="33"/>
        <v>19.464999999999996</v>
      </c>
      <c r="E120" s="1">
        <f t="shared" si="31"/>
        <v>0</v>
      </c>
      <c r="F120" s="13">
        <f t="shared" si="32"/>
        <v>0</v>
      </c>
      <c r="H120" s="1">
        <f t="shared" si="29"/>
        <v>0</v>
      </c>
      <c r="I120" s="13"/>
    </row>
    <row r="121" spans="1:9">
      <c r="A121" s="17">
        <v>18.8</v>
      </c>
      <c r="B121" s="27">
        <v>42199</v>
      </c>
      <c r="C121" s="6">
        <f t="shared" si="30"/>
        <v>19.125</v>
      </c>
      <c r="D121" s="18">
        <f t="shared" si="33"/>
        <v>20.305</v>
      </c>
      <c r="E121" s="1">
        <f t="shared" si="31"/>
        <v>0</v>
      </c>
      <c r="F121" s="13">
        <f t="shared" si="32"/>
        <v>0</v>
      </c>
      <c r="H121" s="1">
        <f t="shared" si="29"/>
        <v>0</v>
      </c>
      <c r="I121" s="13"/>
    </row>
    <row r="122" spans="1:9">
      <c r="A122" s="17">
        <v>20.100000000000001</v>
      </c>
      <c r="B122" s="27">
        <v>42200</v>
      </c>
      <c r="C122" s="6">
        <f t="shared" si="30"/>
        <v>20.425000000000001</v>
      </c>
      <c r="D122" s="18">
        <f t="shared" si="33"/>
        <v>20.945</v>
      </c>
      <c r="E122" s="1">
        <f t="shared" si="31"/>
        <v>0</v>
      </c>
      <c r="F122" s="13">
        <f t="shared" si="32"/>
        <v>0</v>
      </c>
      <c r="H122" s="1">
        <f t="shared" si="29"/>
        <v>0</v>
      </c>
      <c r="I122" s="13"/>
    </row>
    <row r="123" spans="1:9">
      <c r="A123" s="17">
        <v>21.7</v>
      </c>
      <c r="B123" s="27">
        <v>42201</v>
      </c>
      <c r="C123" s="6">
        <f t="shared" si="30"/>
        <v>22.024999999999999</v>
      </c>
      <c r="D123" s="18">
        <f t="shared" si="33"/>
        <v>22.625</v>
      </c>
      <c r="E123" s="1">
        <f t="shared" si="31"/>
        <v>0</v>
      </c>
      <c r="F123" s="13">
        <f t="shared" si="32"/>
        <v>0</v>
      </c>
      <c r="H123" s="1">
        <f t="shared" si="29"/>
        <v>0</v>
      </c>
      <c r="I123" s="13"/>
    </row>
    <row r="124" spans="1:9">
      <c r="A124" s="17">
        <v>24.4</v>
      </c>
      <c r="B124" s="27">
        <v>42202</v>
      </c>
      <c r="C124" s="6">
        <f t="shared" si="30"/>
        <v>24.724999999999998</v>
      </c>
      <c r="D124" s="18">
        <f t="shared" si="33"/>
        <v>23.984999999999999</v>
      </c>
      <c r="E124" s="1">
        <f t="shared" si="31"/>
        <v>0</v>
      </c>
      <c r="F124" s="13">
        <f t="shared" si="32"/>
        <v>0</v>
      </c>
      <c r="H124" s="1">
        <f t="shared" si="29"/>
        <v>0</v>
      </c>
      <c r="I124" s="13"/>
    </row>
    <row r="125" spans="1:9">
      <c r="A125" s="17">
        <v>26.5</v>
      </c>
      <c r="B125" s="27">
        <v>42203</v>
      </c>
      <c r="C125" s="6">
        <f t="shared" si="30"/>
        <v>26.824999999999999</v>
      </c>
      <c r="D125" s="18">
        <f t="shared" si="33"/>
        <v>24.445</v>
      </c>
      <c r="E125" s="1">
        <f t="shared" si="31"/>
        <v>0</v>
      </c>
      <c r="F125" s="13">
        <f t="shared" si="32"/>
        <v>0</v>
      </c>
      <c r="H125" s="1">
        <f t="shared" si="29"/>
        <v>0</v>
      </c>
      <c r="I125" s="13"/>
    </row>
    <row r="126" spans="1:9">
      <c r="A126" s="17">
        <v>25.6</v>
      </c>
      <c r="B126" s="27">
        <v>42204</v>
      </c>
      <c r="C126" s="6">
        <f t="shared" si="30"/>
        <v>25.925000000000001</v>
      </c>
      <c r="D126" s="18">
        <f t="shared" si="33"/>
        <v>25.224999999999998</v>
      </c>
      <c r="E126" s="1">
        <f t="shared" si="31"/>
        <v>0</v>
      </c>
      <c r="F126" s="13">
        <f t="shared" si="32"/>
        <v>0</v>
      </c>
      <c r="H126" s="1">
        <f t="shared" si="29"/>
        <v>0</v>
      </c>
      <c r="I126" s="13"/>
    </row>
    <row r="127" spans="1:9">
      <c r="A127" s="17">
        <v>22.4</v>
      </c>
      <c r="B127" s="27">
        <v>42205</v>
      </c>
      <c r="C127" s="6">
        <f t="shared" si="30"/>
        <v>22.724999999999998</v>
      </c>
      <c r="D127" s="18">
        <f t="shared" si="33"/>
        <v>25.645</v>
      </c>
      <c r="E127" s="1">
        <f t="shared" si="31"/>
        <v>0</v>
      </c>
      <c r="F127" s="13">
        <f t="shared" si="32"/>
        <v>0</v>
      </c>
      <c r="H127" s="1">
        <f t="shared" si="29"/>
        <v>0</v>
      </c>
      <c r="I127" s="13"/>
    </row>
    <row r="128" spans="1:9">
      <c r="A128" s="17">
        <v>25.6</v>
      </c>
      <c r="B128" s="27">
        <v>42206</v>
      </c>
      <c r="C128" s="6">
        <f t="shared" si="30"/>
        <v>25.925000000000001</v>
      </c>
      <c r="D128" s="18">
        <f t="shared" si="33"/>
        <v>24.745000000000001</v>
      </c>
      <c r="E128" s="1">
        <f t="shared" si="31"/>
        <v>0</v>
      </c>
      <c r="F128" s="13">
        <f t="shared" si="32"/>
        <v>0</v>
      </c>
      <c r="H128" s="1">
        <f t="shared" si="29"/>
        <v>0</v>
      </c>
      <c r="I128" s="13"/>
    </row>
    <row r="129" spans="1:9">
      <c r="A129" s="17">
        <v>26.5</v>
      </c>
      <c r="B129" s="27">
        <v>42207</v>
      </c>
      <c r="C129" s="6">
        <f t="shared" si="30"/>
        <v>26.824999999999999</v>
      </c>
      <c r="D129" s="18">
        <f t="shared" si="33"/>
        <v>24.264999999999997</v>
      </c>
      <c r="E129" s="1">
        <f t="shared" si="31"/>
        <v>0</v>
      </c>
      <c r="F129" s="13">
        <f t="shared" si="32"/>
        <v>0</v>
      </c>
      <c r="H129" s="1">
        <f t="shared" si="29"/>
        <v>0</v>
      </c>
      <c r="I129" s="13"/>
    </row>
    <row r="130" spans="1:9">
      <c r="A130" s="17">
        <v>22</v>
      </c>
      <c r="B130" s="27">
        <v>42208</v>
      </c>
      <c r="C130" s="6">
        <f t="shared" si="30"/>
        <v>22.324999999999999</v>
      </c>
      <c r="D130" s="18">
        <f t="shared" si="33"/>
        <v>24.225000000000001</v>
      </c>
      <c r="E130" s="1">
        <f t="shared" si="31"/>
        <v>0</v>
      </c>
      <c r="F130" s="13">
        <f t="shared" si="32"/>
        <v>0</v>
      </c>
      <c r="H130" s="1">
        <f t="shared" si="29"/>
        <v>0</v>
      </c>
      <c r="I130" s="13"/>
    </row>
    <row r="131" spans="1:9">
      <c r="A131" s="17">
        <v>23.2</v>
      </c>
      <c r="B131" s="27">
        <v>42209</v>
      </c>
      <c r="C131" s="6">
        <f t="shared" si="30"/>
        <v>23.524999999999999</v>
      </c>
      <c r="D131" s="18">
        <f t="shared" si="33"/>
        <v>22.664999999999999</v>
      </c>
      <c r="E131" s="1">
        <f t="shared" si="31"/>
        <v>0</v>
      </c>
      <c r="F131" s="13">
        <f t="shared" si="32"/>
        <v>0</v>
      </c>
      <c r="H131" s="1">
        <f t="shared" si="29"/>
        <v>0</v>
      </c>
      <c r="I131" s="13"/>
    </row>
    <row r="132" spans="1:9">
      <c r="A132" s="17">
        <v>22.2</v>
      </c>
      <c r="B132" s="27">
        <v>42210</v>
      </c>
      <c r="C132" s="6">
        <f t="shared" si="30"/>
        <v>22.524999999999999</v>
      </c>
      <c r="D132" s="18">
        <f t="shared" si="33"/>
        <v>20.925000000000001</v>
      </c>
      <c r="E132" s="1">
        <f t="shared" si="31"/>
        <v>0</v>
      </c>
      <c r="F132" s="13">
        <f t="shared" si="32"/>
        <v>0</v>
      </c>
      <c r="H132" s="1">
        <f t="shared" si="29"/>
        <v>0</v>
      </c>
      <c r="I132" s="13"/>
    </row>
    <row r="133" spans="1:9">
      <c r="A133" s="17">
        <v>17.8</v>
      </c>
      <c r="B133" s="27">
        <v>42211</v>
      </c>
      <c r="C133" s="6">
        <f t="shared" si="30"/>
        <v>18.125</v>
      </c>
      <c r="D133" s="18">
        <f t="shared" si="33"/>
        <v>20.425000000000001</v>
      </c>
      <c r="E133" s="1">
        <f t="shared" si="31"/>
        <v>0</v>
      </c>
      <c r="F133" s="13">
        <f t="shared" si="32"/>
        <v>0</v>
      </c>
      <c r="H133" s="1">
        <f t="shared" si="29"/>
        <v>0</v>
      </c>
      <c r="I133" s="13"/>
    </row>
    <row r="134" spans="1:9">
      <c r="A134" s="17">
        <v>17.8</v>
      </c>
      <c r="B134" s="27">
        <v>42212</v>
      </c>
      <c r="C134" s="6">
        <f t="shared" si="30"/>
        <v>18.125</v>
      </c>
      <c r="D134" s="18">
        <f t="shared" si="33"/>
        <v>19.125</v>
      </c>
      <c r="E134" s="1">
        <f t="shared" si="31"/>
        <v>0</v>
      </c>
      <c r="F134" s="13">
        <f t="shared" si="32"/>
        <v>0</v>
      </c>
      <c r="H134" s="1">
        <f t="shared" si="29"/>
        <v>0</v>
      </c>
      <c r="I134" s="13"/>
    </row>
    <row r="135" spans="1:9">
      <c r="A135" s="17">
        <v>19.5</v>
      </c>
      <c r="B135" s="27">
        <v>42213</v>
      </c>
      <c r="C135" s="6">
        <f t="shared" si="30"/>
        <v>19.824999999999999</v>
      </c>
      <c r="D135" s="18">
        <f t="shared" si="33"/>
        <v>17.925000000000001</v>
      </c>
      <c r="E135" s="1">
        <f t="shared" si="31"/>
        <v>0</v>
      </c>
      <c r="F135" s="13">
        <f t="shared" si="32"/>
        <v>0</v>
      </c>
      <c r="H135" s="1">
        <f t="shared" si="29"/>
        <v>0</v>
      </c>
      <c r="I135" s="13"/>
    </row>
    <row r="136" spans="1:9">
      <c r="A136" s="17">
        <v>16.7</v>
      </c>
      <c r="B136" s="27">
        <v>42214</v>
      </c>
      <c r="C136" s="6">
        <f t="shared" si="30"/>
        <v>17.024999999999999</v>
      </c>
      <c r="D136" s="18">
        <f t="shared" si="33"/>
        <v>17.705000000000002</v>
      </c>
      <c r="E136" s="1">
        <f t="shared" si="31"/>
        <v>0</v>
      </c>
      <c r="F136" s="13">
        <f t="shared" si="32"/>
        <v>0</v>
      </c>
      <c r="H136" s="1">
        <f t="shared" si="29"/>
        <v>0</v>
      </c>
      <c r="I136" s="13"/>
    </row>
    <row r="137" spans="1:9">
      <c r="A137" s="17">
        <v>16.2</v>
      </c>
      <c r="B137" s="27">
        <v>42215</v>
      </c>
      <c r="C137" s="6">
        <f t="shared" si="30"/>
        <v>16.524999999999999</v>
      </c>
      <c r="D137" s="18">
        <f t="shared" si="33"/>
        <v>18.044999999999998</v>
      </c>
      <c r="E137" s="1">
        <f t="shared" si="31"/>
        <v>0</v>
      </c>
      <c r="F137" s="13">
        <f t="shared" si="32"/>
        <v>0</v>
      </c>
      <c r="H137" s="1">
        <f t="shared" si="29"/>
        <v>0</v>
      </c>
      <c r="I137" s="13"/>
    </row>
    <row r="138" spans="1:9">
      <c r="A138" s="17">
        <v>16.7</v>
      </c>
      <c r="B138" s="27">
        <v>42216</v>
      </c>
      <c r="C138" s="6">
        <f t="shared" si="30"/>
        <v>17.024999999999999</v>
      </c>
      <c r="D138" s="18">
        <f t="shared" si="33"/>
        <v>18.364999999999998</v>
      </c>
      <c r="E138" s="1">
        <f t="shared" si="31"/>
        <v>0</v>
      </c>
      <c r="F138" s="13">
        <f t="shared" si="32"/>
        <v>0</v>
      </c>
      <c r="H138" s="1">
        <f t="shared" si="29"/>
        <v>0</v>
      </c>
      <c r="I138" s="13"/>
    </row>
    <row r="139" spans="1:9">
      <c r="A139" s="17">
        <v>19.5</v>
      </c>
      <c r="B139" s="27">
        <v>42217</v>
      </c>
      <c r="C139" s="6">
        <f t="shared" si="30"/>
        <v>19.824999999999999</v>
      </c>
      <c r="D139" s="18">
        <f t="shared" si="33"/>
        <v>19.585000000000001</v>
      </c>
      <c r="E139" s="1">
        <f t="shared" si="31"/>
        <v>0</v>
      </c>
      <c r="F139" s="13">
        <f t="shared" si="32"/>
        <v>0</v>
      </c>
      <c r="H139" s="1">
        <f t="shared" si="29"/>
        <v>0</v>
      </c>
      <c r="I139" s="13"/>
    </row>
    <row r="140" spans="1:9">
      <c r="A140" s="17">
        <v>21.1</v>
      </c>
      <c r="B140" s="27">
        <v>42218</v>
      </c>
      <c r="C140" s="6">
        <f t="shared" si="30"/>
        <v>21.425000000000001</v>
      </c>
      <c r="D140" s="18">
        <f t="shared" si="33"/>
        <v>21.504999999999999</v>
      </c>
      <c r="E140" s="1">
        <f t="shared" si="31"/>
        <v>0</v>
      </c>
      <c r="F140" s="13">
        <f t="shared" si="32"/>
        <v>0</v>
      </c>
      <c r="H140" s="1">
        <f t="shared" si="29"/>
        <v>0</v>
      </c>
      <c r="I140" s="13"/>
    </row>
    <row r="141" spans="1:9">
      <c r="A141" s="17">
        <v>22.8</v>
      </c>
      <c r="B141" s="27">
        <v>42219</v>
      </c>
      <c r="C141" s="6">
        <f t="shared" si="30"/>
        <v>23.125</v>
      </c>
      <c r="D141" s="18">
        <f t="shared" si="33"/>
        <v>23.044999999999998</v>
      </c>
      <c r="E141" s="1">
        <f t="shared" si="31"/>
        <v>0</v>
      </c>
      <c r="F141" s="13">
        <f t="shared" si="32"/>
        <v>0</v>
      </c>
      <c r="H141" s="1">
        <f t="shared" si="29"/>
        <v>0</v>
      </c>
      <c r="I141" s="13"/>
    </row>
    <row r="142" spans="1:9">
      <c r="A142" s="17">
        <v>25.8</v>
      </c>
      <c r="B142" s="27">
        <v>42220</v>
      </c>
      <c r="C142" s="6">
        <f t="shared" si="30"/>
        <v>26.125</v>
      </c>
      <c r="D142" s="18">
        <f t="shared" si="33"/>
        <v>24.305</v>
      </c>
      <c r="E142" s="1">
        <f t="shared" si="31"/>
        <v>0</v>
      </c>
      <c r="F142" s="13">
        <f t="shared" si="32"/>
        <v>0</v>
      </c>
      <c r="H142" s="1">
        <f t="shared" si="29"/>
        <v>0</v>
      </c>
      <c r="I142" s="13"/>
    </row>
    <row r="143" spans="1:9">
      <c r="A143" s="17">
        <v>24.4</v>
      </c>
      <c r="B143" s="27">
        <v>42221</v>
      </c>
      <c r="C143" s="6">
        <f t="shared" si="30"/>
        <v>24.724999999999998</v>
      </c>
      <c r="D143" s="18">
        <f t="shared" si="33"/>
        <v>25.464999999999996</v>
      </c>
      <c r="E143" s="1">
        <f t="shared" si="31"/>
        <v>0</v>
      </c>
      <c r="F143" s="13">
        <f t="shared" si="32"/>
        <v>0</v>
      </c>
      <c r="H143" s="1">
        <f t="shared" si="29"/>
        <v>0</v>
      </c>
      <c r="I143" s="13"/>
    </row>
    <row r="144" spans="1:9">
      <c r="A144" s="17">
        <v>25.8</v>
      </c>
      <c r="B144" s="27">
        <v>42222</v>
      </c>
      <c r="C144" s="6">
        <f t="shared" si="30"/>
        <v>26.125</v>
      </c>
      <c r="D144" s="18">
        <f t="shared" si="33"/>
        <v>26.384999999999998</v>
      </c>
      <c r="E144" s="1">
        <f t="shared" si="31"/>
        <v>0</v>
      </c>
      <c r="F144" s="13">
        <f t="shared" si="32"/>
        <v>0</v>
      </c>
      <c r="H144" s="1">
        <f t="shared" si="29"/>
        <v>0</v>
      </c>
      <c r="I144" s="13"/>
    </row>
    <row r="145" spans="1:9">
      <c r="A145" s="17">
        <v>26.9</v>
      </c>
      <c r="B145" s="27">
        <v>42223</v>
      </c>
      <c r="C145" s="6">
        <f t="shared" si="30"/>
        <v>27.224999999999998</v>
      </c>
      <c r="D145" s="18">
        <f t="shared" si="33"/>
        <v>26.264999999999997</v>
      </c>
      <c r="E145" s="1">
        <f t="shared" si="31"/>
        <v>0</v>
      </c>
      <c r="F145" s="13">
        <f t="shared" si="32"/>
        <v>0</v>
      </c>
      <c r="H145" s="1">
        <f t="shared" ref="H145:H208" si="34">IF(F145&gt;H$15,1,0)</f>
        <v>0</v>
      </c>
      <c r="I145" s="13"/>
    </row>
    <row r="146" spans="1:9">
      <c r="A146" s="17">
        <v>27.4</v>
      </c>
      <c r="B146" s="27">
        <v>42224</v>
      </c>
      <c r="C146" s="6">
        <f t="shared" ref="C146:C209" si="35">A146+A$16</f>
        <v>27.724999999999998</v>
      </c>
      <c r="D146" s="18">
        <f t="shared" si="33"/>
        <v>26.664999999999999</v>
      </c>
      <c r="E146" s="1">
        <f t="shared" ref="E146:E209" si="36">E145+H146</f>
        <v>0</v>
      </c>
      <c r="F146" s="13">
        <f t="shared" ref="F146:F209" si="37">IF(F$16-$C146&gt;0,(F$16+F$14-$C146)*F$15/30,0)</f>
        <v>0</v>
      </c>
      <c r="H146" s="1">
        <f t="shared" si="34"/>
        <v>0</v>
      </c>
      <c r="I146" s="13"/>
    </row>
    <row r="147" spans="1:9">
      <c r="A147" s="17">
        <v>25.2</v>
      </c>
      <c r="B147" s="27">
        <v>42225</v>
      </c>
      <c r="C147" s="6">
        <f t="shared" si="35"/>
        <v>25.524999999999999</v>
      </c>
      <c r="D147" s="18">
        <f t="shared" si="33"/>
        <v>26.784999999999997</v>
      </c>
      <c r="E147" s="1">
        <f t="shared" si="36"/>
        <v>0</v>
      </c>
      <c r="F147" s="13">
        <f t="shared" si="37"/>
        <v>0</v>
      </c>
      <c r="H147" s="1">
        <f t="shared" si="34"/>
        <v>0</v>
      </c>
      <c r="I147" s="13"/>
    </row>
    <row r="148" spans="1:9">
      <c r="A148" s="17">
        <v>26.4</v>
      </c>
      <c r="B148" s="27">
        <v>42226</v>
      </c>
      <c r="C148" s="6">
        <f t="shared" si="35"/>
        <v>26.724999999999998</v>
      </c>
      <c r="D148" s="18">
        <f t="shared" ref="D148:D211" si="38">SUM(C146:C150)/5</f>
        <v>26.725000000000001</v>
      </c>
      <c r="E148" s="1">
        <f t="shared" si="36"/>
        <v>0</v>
      </c>
      <c r="F148" s="13">
        <f t="shared" si="37"/>
        <v>0</v>
      </c>
      <c r="H148" s="1">
        <f t="shared" si="34"/>
        <v>0</v>
      </c>
      <c r="I148" s="13"/>
    </row>
    <row r="149" spans="1:9">
      <c r="A149" s="17">
        <v>26.4</v>
      </c>
      <c r="B149" s="27">
        <v>42227</v>
      </c>
      <c r="C149" s="6">
        <f t="shared" si="35"/>
        <v>26.724999999999998</v>
      </c>
      <c r="D149" s="18">
        <f t="shared" si="38"/>
        <v>26.464999999999996</v>
      </c>
      <c r="E149" s="1">
        <f t="shared" si="36"/>
        <v>0</v>
      </c>
      <c r="F149" s="13">
        <f t="shared" si="37"/>
        <v>0</v>
      </c>
      <c r="H149" s="1">
        <f t="shared" si="34"/>
        <v>0</v>
      </c>
      <c r="I149" s="13"/>
    </row>
    <row r="150" spans="1:9">
      <c r="A150" s="17">
        <v>26.6</v>
      </c>
      <c r="B150" s="27">
        <v>42228</v>
      </c>
      <c r="C150" s="6">
        <f t="shared" si="35"/>
        <v>26.925000000000001</v>
      </c>
      <c r="D150" s="18">
        <f t="shared" si="38"/>
        <v>26.685000000000002</v>
      </c>
      <c r="E150" s="1">
        <f t="shared" si="36"/>
        <v>0</v>
      </c>
      <c r="F150" s="13">
        <f t="shared" si="37"/>
        <v>0</v>
      </c>
      <c r="H150" s="1">
        <f t="shared" si="34"/>
        <v>0</v>
      </c>
      <c r="I150" s="13"/>
    </row>
    <row r="151" spans="1:9">
      <c r="A151" s="17">
        <v>26.1</v>
      </c>
      <c r="B151" s="27">
        <v>42229</v>
      </c>
      <c r="C151" s="6">
        <f t="shared" si="35"/>
        <v>26.425000000000001</v>
      </c>
      <c r="D151" s="18">
        <f t="shared" si="38"/>
        <v>26.385000000000002</v>
      </c>
      <c r="E151" s="1">
        <f t="shared" si="36"/>
        <v>0</v>
      </c>
      <c r="F151" s="13">
        <f t="shared" si="37"/>
        <v>0</v>
      </c>
      <c r="H151" s="1">
        <f t="shared" si="34"/>
        <v>0</v>
      </c>
      <c r="I151" s="13"/>
    </row>
    <row r="152" spans="1:9">
      <c r="A152" s="17">
        <v>26.3</v>
      </c>
      <c r="B152" s="27">
        <v>42230</v>
      </c>
      <c r="C152" s="6">
        <f t="shared" si="35"/>
        <v>26.625</v>
      </c>
      <c r="D152" s="18">
        <f t="shared" si="38"/>
        <v>25.324999999999996</v>
      </c>
      <c r="E152" s="1">
        <f t="shared" si="36"/>
        <v>0</v>
      </c>
      <c r="F152" s="13">
        <f t="shared" si="37"/>
        <v>0</v>
      </c>
      <c r="H152" s="1">
        <f t="shared" si="34"/>
        <v>0</v>
      </c>
      <c r="I152" s="13"/>
    </row>
    <row r="153" spans="1:9">
      <c r="A153" s="17">
        <v>24.9</v>
      </c>
      <c r="B153" s="27">
        <v>42231</v>
      </c>
      <c r="C153" s="6">
        <f t="shared" si="35"/>
        <v>25.224999999999998</v>
      </c>
      <c r="D153" s="18">
        <f t="shared" si="38"/>
        <v>23.564999999999998</v>
      </c>
      <c r="E153" s="1">
        <f t="shared" si="36"/>
        <v>0</v>
      </c>
      <c r="F153" s="13">
        <f t="shared" si="37"/>
        <v>0</v>
      </c>
      <c r="H153" s="1">
        <f t="shared" si="34"/>
        <v>0</v>
      </c>
      <c r="I153" s="13"/>
    </row>
    <row r="154" spans="1:9">
      <c r="A154" s="17">
        <v>21.1</v>
      </c>
      <c r="B154" s="27">
        <v>42232</v>
      </c>
      <c r="C154" s="6">
        <f t="shared" si="35"/>
        <v>21.425000000000001</v>
      </c>
      <c r="D154" s="18">
        <f t="shared" si="38"/>
        <v>21.364999999999998</v>
      </c>
      <c r="E154" s="1">
        <f t="shared" si="36"/>
        <v>0</v>
      </c>
      <c r="F154" s="13">
        <f t="shared" si="37"/>
        <v>0</v>
      </c>
      <c r="H154" s="1">
        <f t="shared" si="34"/>
        <v>0</v>
      </c>
      <c r="I154" s="13"/>
    </row>
    <row r="155" spans="1:9">
      <c r="A155" s="17">
        <v>17.8</v>
      </c>
      <c r="B155" s="27">
        <v>42233</v>
      </c>
      <c r="C155" s="6">
        <f t="shared" si="35"/>
        <v>18.125</v>
      </c>
      <c r="D155" s="18">
        <f t="shared" si="38"/>
        <v>19.244999999999997</v>
      </c>
      <c r="E155" s="1">
        <f t="shared" si="36"/>
        <v>0</v>
      </c>
      <c r="F155" s="13">
        <f t="shared" si="37"/>
        <v>0</v>
      </c>
      <c r="H155" s="1">
        <f t="shared" si="34"/>
        <v>0</v>
      </c>
      <c r="I155" s="13"/>
    </row>
    <row r="156" spans="1:9">
      <c r="A156" s="17">
        <v>15.1</v>
      </c>
      <c r="B156" s="27">
        <v>42234</v>
      </c>
      <c r="C156" s="6">
        <f t="shared" si="35"/>
        <v>15.424999999999999</v>
      </c>
      <c r="D156" s="18">
        <f t="shared" si="38"/>
        <v>17.765000000000001</v>
      </c>
      <c r="E156" s="1">
        <f t="shared" si="36"/>
        <v>0</v>
      </c>
      <c r="F156" s="13">
        <f t="shared" si="37"/>
        <v>0</v>
      </c>
      <c r="H156" s="1">
        <f t="shared" si="34"/>
        <v>0</v>
      </c>
      <c r="I156" s="13"/>
    </row>
    <row r="157" spans="1:9">
      <c r="A157" s="17">
        <v>15.7</v>
      </c>
      <c r="B157" s="27">
        <v>42235</v>
      </c>
      <c r="C157" s="6">
        <f t="shared" si="35"/>
        <v>16.024999999999999</v>
      </c>
      <c r="D157" s="18">
        <f t="shared" si="38"/>
        <v>17.324999999999996</v>
      </c>
      <c r="E157" s="1">
        <f t="shared" si="36"/>
        <v>0</v>
      </c>
      <c r="F157" s="13">
        <f t="shared" si="37"/>
        <v>0</v>
      </c>
      <c r="H157" s="1">
        <f t="shared" si="34"/>
        <v>0</v>
      </c>
      <c r="I157" s="13"/>
    </row>
    <row r="158" spans="1:9">
      <c r="A158" s="17">
        <v>17.5</v>
      </c>
      <c r="B158" s="27">
        <v>42236</v>
      </c>
      <c r="C158" s="6">
        <f t="shared" si="35"/>
        <v>17.824999999999999</v>
      </c>
      <c r="D158" s="18">
        <f t="shared" si="38"/>
        <v>17.324999999999996</v>
      </c>
      <c r="E158" s="1">
        <f t="shared" si="36"/>
        <v>0</v>
      </c>
      <c r="F158" s="13">
        <f t="shared" si="37"/>
        <v>0</v>
      </c>
      <c r="H158" s="1">
        <f t="shared" si="34"/>
        <v>0</v>
      </c>
      <c r="I158" s="13"/>
    </row>
    <row r="159" spans="1:9">
      <c r="A159" s="17">
        <v>18.899999999999999</v>
      </c>
      <c r="B159" s="27">
        <v>42237</v>
      </c>
      <c r="C159" s="6">
        <f t="shared" si="35"/>
        <v>19.224999999999998</v>
      </c>
      <c r="D159" s="18">
        <f t="shared" si="38"/>
        <v>17.864999999999998</v>
      </c>
      <c r="E159" s="1">
        <f t="shared" si="36"/>
        <v>0</v>
      </c>
      <c r="F159" s="13">
        <f t="shared" si="37"/>
        <v>0</v>
      </c>
      <c r="H159" s="1">
        <f t="shared" si="34"/>
        <v>0</v>
      </c>
      <c r="I159" s="13"/>
    </row>
    <row r="160" spans="1:9">
      <c r="A160" s="17">
        <v>17.8</v>
      </c>
      <c r="B160" s="27">
        <v>42238</v>
      </c>
      <c r="C160" s="6">
        <f t="shared" si="35"/>
        <v>18.125</v>
      </c>
      <c r="D160" s="18">
        <f t="shared" si="38"/>
        <v>18.884999999999998</v>
      </c>
      <c r="E160" s="1">
        <f t="shared" si="36"/>
        <v>0</v>
      </c>
      <c r="F160" s="13">
        <f t="shared" si="37"/>
        <v>0</v>
      </c>
      <c r="H160" s="1">
        <f t="shared" si="34"/>
        <v>0</v>
      </c>
      <c r="I160" s="13"/>
    </row>
    <row r="161" spans="1:9">
      <c r="A161" s="17">
        <v>17.8</v>
      </c>
      <c r="B161" s="27">
        <v>42239</v>
      </c>
      <c r="C161" s="6">
        <f t="shared" si="35"/>
        <v>18.125</v>
      </c>
      <c r="D161" s="18">
        <f t="shared" si="38"/>
        <v>19.004999999999999</v>
      </c>
      <c r="E161" s="1">
        <f t="shared" si="36"/>
        <v>0</v>
      </c>
      <c r="F161" s="13">
        <f t="shared" si="37"/>
        <v>0</v>
      </c>
      <c r="H161" s="1">
        <f t="shared" si="34"/>
        <v>0</v>
      </c>
      <c r="I161" s="13"/>
    </row>
    <row r="162" spans="1:9">
      <c r="A162" s="17">
        <v>20.8</v>
      </c>
      <c r="B162" s="27">
        <v>42240</v>
      </c>
      <c r="C162" s="6">
        <f t="shared" si="35"/>
        <v>21.125</v>
      </c>
      <c r="D162" s="18">
        <f t="shared" si="38"/>
        <v>18.945</v>
      </c>
      <c r="E162" s="1">
        <f t="shared" si="36"/>
        <v>0</v>
      </c>
      <c r="F162" s="13">
        <f t="shared" si="37"/>
        <v>0</v>
      </c>
      <c r="H162" s="1">
        <f t="shared" si="34"/>
        <v>0</v>
      </c>
      <c r="I162" s="13"/>
    </row>
    <row r="163" spans="1:9">
      <c r="A163" s="17">
        <v>18.100000000000001</v>
      </c>
      <c r="B163" s="27">
        <v>42241</v>
      </c>
      <c r="C163" s="6">
        <f t="shared" si="35"/>
        <v>18.425000000000001</v>
      </c>
      <c r="D163" s="18">
        <f t="shared" si="38"/>
        <v>19.645</v>
      </c>
      <c r="E163" s="1">
        <f t="shared" si="36"/>
        <v>0</v>
      </c>
      <c r="F163" s="13">
        <f t="shared" si="37"/>
        <v>0</v>
      </c>
      <c r="H163" s="1">
        <f t="shared" si="34"/>
        <v>0</v>
      </c>
      <c r="I163" s="13"/>
    </row>
    <row r="164" spans="1:9">
      <c r="A164" s="17">
        <v>18.600000000000001</v>
      </c>
      <c r="B164" s="27">
        <v>42242</v>
      </c>
      <c r="C164" s="6">
        <f t="shared" si="35"/>
        <v>18.925000000000001</v>
      </c>
      <c r="D164" s="18">
        <f t="shared" si="38"/>
        <v>20.645</v>
      </c>
      <c r="E164" s="1">
        <f t="shared" si="36"/>
        <v>0</v>
      </c>
      <c r="F164" s="13">
        <f t="shared" si="37"/>
        <v>0</v>
      </c>
      <c r="H164" s="1">
        <f t="shared" si="34"/>
        <v>0</v>
      </c>
      <c r="I164" s="13"/>
    </row>
    <row r="165" spans="1:9">
      <c r="A165" s="17">
        <v>21.3</v>
      </c>
      <c r="B165" s="27">
        <v>42243</v>
      </c>
      <c r="C165" s="6">
        <f t="shared" si="35"/>
        <v>21.625</v>
      </c>
      <c r="D165" s="18">
        <f t="shared" si="38"/>
        <v>20.925000000000001</v>
      </c>
      <c r="E165" s="1">
        <f t="shared" si="36"/>
        <v>0</v>
      </c>
      <c r="F165" s="13">
        <f t="shared" si="37"/>
        <v>0</v>
      </c>
      <c r="H165" s="1">
        <f t="shared" si="34"/>
        <v>0</v>
      </c>
      <c r="I165" s="13"/>
    </row>
    <row r="166" spans="1:9">
      <c r="A166" s="17">
        <v>22.8</v>
      </c>
      <c r="B166" s="27">
        <v>42244</v>
      </c>
      <c r="C166" s="6">
        <f t="shared" si="35"/>
        <v>23.125</v>
      </c>
      <c r="D166" s="18">
        <f t="shared" si="38"/>
        <v>22.224999999999998</v>
      </c>
      <c r="E166" s="1">
        <f t="shared" si="36"/>
        <v>0</v>
      </c>
      <c r="F166" s="13">
        <f t="shared" si="37"/>
        <v>0</v>
      </c>
      <c r="H166" s="1">
        <f t="shared" si="34"/>
        <v>0</v>
      </c>
      <c r="I166" s="13"/>
    </row>
    <row r="167" spans="1:9">
      <c r="A167" s="17">
        <v>22.2</v>
      </c>
      <c r="B167" s="27">
        <v>42245</v>
      </c>
      <c r="C167" s="6">
        <f t="shared" si="35"/>
        <v>22.524999999999999</v>
      </c>
      <c r="D167" s="18">
        <f t="shared" si="38"/>
        <v>23.565000000000001</v>
      </c>
      <c r="E167" s="1">
        <f t="shared" si="36"/>
        <v>0</v>
      </c>
      <c r="F167" s="13">
        <f t="shared" si="37"/>
        <v>0</v>
      </c>
      <c r="H167" s="1">
        <f t="shared" si="34"/>
        <v>0</v>
      </c>
      <c r="I167" s="13"/>
    </row>
    <row r="168" spans="1:9">
      <c r="A168" s="17">
        <v>24.6</v>
      </c>
      <c r="B168" s="27">
        <v>42246</v>
      </c>
      <c r="C168" s="6">
        <f t="shared" si="35"/>
        <v>24.925000000000001</v>
      </c>
      <c r="D168" s="18">
        <f t="shared" si="38"/>
        <v>24.384999999999998</v>
      </c>
      <c r="E168" s="1">
        <f t="shared" si="36"/>
        <v>0</v>
      </c>
      <c r="F168" s="13">
        <f t="shared" si="37"/>
        <v>0</v>
      </c>
      <c r="H168" s="1">
        <f t="shared" si="34"/>
        <v>0</v>
      </c>
      <c r="I168" s="13"/>
    </row>
    <row r="169" spans="1:9">
      <c r="A169" s="17">
        <v>25.3</v>
      </c>
      <c r="B169" s="27">
        <v>42247</v>
      </c>
      <c r="C169" s="6">
        <f t="shared" si="35"/>
        <v>25.625</v>
      </c>
      <c r="D169" s="18">
        <f t="shared" si="38"/>
        <v>23.145</v>
      </c>
      <c r="E169" s="1">
        <f t="shared" si="36"/>
        <v>0</v>
      </c>
      <c r="F169" s="13">
        <f t="shared" si="37"/>
        <v>0</v>
      </c>
      <c r="H169" s="1">
        <f t="shared" si="34"/>
        <v>0</v>
      </c>
      <c r="I169" s="13"/>
    </row>
    <row r="170" spans="1:9">
      <c r="A170" s="17">
        <v>25.4</v>
      </c>
      <c r="B170" s="27">
        <v>42248</v>
      </c>
      <c r="C170" s="6">
        <f t="shared" si="35"/>
        <v>25.724999999999998</v>
      </c>
      <c r="D170" s="18">
        <f t="shared" si="38"/>
        <v>22.064999999999998</v>
      </c>
      <c r="E170" s="1">
        <f t="shared" si="36"/>
        <v>0</v>
      </c>
      <c r="F170" s="13">
        <f t="shared" si="37"/>
        <v>0</v>
      </c>
      <c r="H170" s="1">
        <f t="shared" si="34"/>
        <v>0</v>
      </c>
      <c r="I170" s="13"/>
    </row>
    <row r="171" spans="1:9">
      <c r="A171" s="17">
        <v>16.600000000000001</v>
      </c>
      <c r="B171" s="27">
        <v>42249</v>
      </c>
      <c r="C171" s="6">
        <f t="shared" si="35"/>
        <v>16.925000000000001</v>
      </c>
      <c r="D171" s="18">
        <f t="shared" si="38"/>
        <v>20.504999999999999</v>
      </c>
      <c r="E171" s="1">
        <f t="shared" si="36"/>
        <v>0</v>
      </c>
      <c r="F171" s="13">
        <f t="shared" si="37"/>
        <v>0</v>
      </c>
      <c r="H171" s="1">
        <f t="shared" si="34"/>
        <v>0</v>
      </c>
      <c r="I171" s="13"/>
    </row>
    <row r="172" spans="1:9">
      <c r="A172" s="17">
        <v>16.8</v>
      </c>
      <c r="B172" s="27">
        <v>42250</v>
      </c>
      <c r="C172" s="6">
        <f t="shared" si="35"/>
        <v>17.125</v>
      </c>
      <c r="D172" s="18">
        <f t="shared" si="38"/>
        <v>18.405000000000001</v>
      </c>
      <c r="E172" s="1">
        <f t="shared" si="36"/>
        <v>0</v>
      </c>
      <c r="F172" s="13">
        <f t="shared" si="37"/>
        <v>0</v>
      </c>
      <c r="H172" s="1">
        <f t="shared" si="34"/>
        <v>0</v>
      </c>
      <c r="I172" s="13"/>
    </row>
    <row r="173" spans="1:9">
      <c r="A173" s="17">
        <v>16.8</v>
      </c>
      <c r="B173" s="27">
        <v>42251</v>
      </c>
      <c r="C173" s="6">
        <f t="shared" si="35"/>
        <v>17.125</v>
      </c>
      <c r="D173" s="18">
        <f t="shared" si="38"/>
        <v>15.785</v>
      </c>
      <c r="E173" s="1">
        <f t="shared" si="36"/>
        <v>0</v>
      </c>
      <c r="F173" s="13">
        <f t="shared" si="37"/>
        <v>0</v>
      </c>
      <c r="H173" s="1">
        <f t="shared" si="34"/>
        <v>0</v>
      </c>
      <c r="I173" s="13"/>
    </row>
    <row r="174" spans="1:9">
      <c r="A174" s="17">
        <v>14.8</v>
      </c>
      <c r="B174" s="27">
        <v>42252</v>
      </c>
      <c r="C174" s="6">
        <f t="shared" si="35"/>
        <v>15.125</v>
      </c>
      <c r="D174" s="18">
        <f t="shared" si="38"/>
        <v>14.905000000000001</v>
      </c>
      <c r="E174" s="1">
        <f t="shared" si="36"/>
        <v>0</v>
      </c>
      <c r="F174" s="13">
        <f t="shared" si="37"/>
        <v>0</v>
      </c>
      <c r="H174" s="1">
        <f t="shared" si="34"/>
        <v>0</v>
      </c>
      <c r="I174" s="13"/>
    </row>
    <row r="175" spans="1:9">
      <c r="A175" s="17">
        <v>12.3</v>
      </c>
      <c r="B175" s="27">
        <v>42253</v>
      </c>
      <c r="C175" s="6">
        <f t="shared" si="35"/>
        <v>12.625</v>
      </c>
      <c r="D175" s="18">
        <f t="shared" si="38"/>
        <v>14.165000000000001</v>
      </c>
      <c r="E175" s="1">
        <f t="shared" si="36"/>
        <v>0</v>
      </c>
      <c r="F175" s="13">
        <f t="shared" si="37"/>
        <v>1.0687500000000001</v>
      </c>
      <c r="H175" s="1">
        <f t="shared" si="34"/>
        <v>0</v>
      </c>
      <c r="I175" s="13"/>
    </row>
    <row r="176" spans="1:9">
      <c r="A176" s="17">
        <v>12.2</v>
      </c>
      <c r="B176" s="27">
        <v>42254</v>
      </c>
      <c r="C176" s="6">
        <f t="shared" si="35"/>
        <v>12.524999999999999</v>
      </c>
      <c r="D176" s="18">
        <f t="shared" si="38"/>
        <v>13.344999999999999</v>
      </c>
      <c r="E176" s="1">
        <f t="shared" si="36"/>
        <v>0</v>
      </c>
      <c r="F176" s="13">
        <f t="shared" si="37"/>
        <v>1.1004166666666673</v>
      </c>
      <c r="H176" s="1">
        <f t="shared" si="34"/>
        <v>0</v>
      </c>
      <c r="I176" s="13"/>
    </row>
    <row r="177" spans="1:9">
      <c r="A177" s="17">
        <v>13.100000000000001</v>
      </c>
      <c r="B177" s="27">
        <v>42255</v>
      </c>
      <c r="C177" s="6">
        <f t="shared" si="35"/>
        <v>13.425000000000001</v>
      </c>
      <c r="D177" s="18">
        <f t="shared" si="38"/>
        <v>12.684999999999999</v>
      </c>
      <c r="E177" s="1">
        <f t="shared" si="36"/>
        <v>0</v>
      </c>
      <c r="F177" s="13">
        <f t="shared" si="37"/>
        <v>0</v>
      </c>
      <c r="H177" s="1">
        <f t="shared" si="34"/>
        <v>0</v>
      </c>
      <c r="I177" s="13"/>
    </row>
    <row r="178" spans="1:9">
      <c r="A178" s="17">
        <v>12.7</v>
      </c>
      <c r="B178" s="27">
        <v>42256</v>
      </c>
      <c r="C178" s="6">
        <f t="shared" si="35"/>
        <v>13.024999999999999</v>
      </c>
      <c r="D178" s="18">
        <f t="shared" si="38"/>
        <v>12.885</v>
      </c>
      <c r="E178" s="1">
        <f t="shared" si="36"/>
        <v>0</v>
      </c>
      <c r="F178" s="13">
        <f t="shared" si="37"/>
        <v>0</v>
      </c>
      <c r="H178" s="1">
        <f t="shared" si="34"/>
        <v>0</v>
      </c>
      <c r="I178" s="13"/>
    </row>
    <row r="179" spans="1:9">
      <c r="A179" s="17">
        <v>11.5</v>
      </c>
      <c r="B179" s="27">
        <v>42257</v>
      </c>
      <c r="C179" s="6">
        <f t="shared" si="35"/>
        <v>11.824999999999999</v>
      </c>
      <c r="D179" s="18">
        <f t="shared" si="38"/>
        <v>13.444999999999999</v>
      </c>
      <c r="E179" s="1">
        <f t="shared" si="36"/>
        <v>0</v>
      </c>
      <c r="F179" s="13">
        <f t="shared" si="37"/>
        <v>1.3220833333333337</v>
      </c>
      <c r="H179" s="1">
        <f t="shared" si="34"/>
        <v>0</v>
      </c>
      <c r="I179" s="13"/>
    </row>
    <row r="180" spans="1:9">
      <c r="A180" s="17">
        <v>13.3</v>
      </c>
      <c r="B180" s="27">
        <v>42258</v>
      </c>
      <c r="C180" s="6">
        <f t="shared" si="35"/>
        <v>13.625</v>
      </c>
      <c r="D180" s="18">
        <f t="shared" si="38"/>
        <v>14.364999999999998</v>
      </c>
      <c r="E180" s="1">
        <f t="shared" si="36"/>
        <v>0</v>
      </c>
      <c r="F180" s="13">
        <f t="shared" si="37"/>
        <v>0</v>
      </c>
      <c r="H180" s="1">
        <f t="shared" si="34"/>
        <v>0</v>
      </c>
      <c r="I180" s="13"/>
    </row>
    <row r="181" spans="1:9">
      <c r="A181" s="17">
        <v>15</v>
      </c>
      <c r="B181" s="27">
        <v>42259</v>
      </c>
      <c r="C181" s="6">
        <f t="shared" si="35"/>
        <v>15.324999999999999</v>
      </c>
      <c r="D181" s="18">
        <f t="shared" si="38"/>
        <v>14.984999999999999</v>
      </c>
      <c r="E181" s="1">
        <f t="shared" si="36"/>
        <v>0</v>
      </c>
      <c r="F181" s="13">
        <f t="shared" si="37"/>
        <v>0</v>
      </c>
      <c r="H181" s="1">
        <f t="shared" si="34"/>
        <v>0</v>
      </c>
      <c r="I181" s="13"/>
    </row>
    <row r="182" spans="1:9">
      <c r="A182" s="17">
        <v>17.7</v>
      </c>
      <c r="B182" s="27">
        <v>42260</v>
      </c>
      <c r="C182" s="6">
        <f t="shared" si="35"/>
        <v>18.024999999999999</v>
      </c>
      <c r="D182" s="18">
        <f t="shared" si="38"/>
        <v>15.925000000000001</v>
      </c>
      <c r="E182" s="1">
        <f t="shared" si="36"/>
        <v>0</v>
      </c>
      <c r="F182" s="13">
        <f t="shared" si="37"/>
        <v>0</v>
      </c>
      <c r="H182" s="1">
        <f t="shared" si="34"/>
        <v>0</v>
      </c>
      <c r="I182" s="13"/>
    </row>
    <row r="183" spans="1:9">
      <c r="A183" s="17">
        <v>15.8</v>
      </c>
      <c r="B183" s="27">
        <v>42261</v>
      </c>
      <c r="C183" s="6">
        <f t="shared" si="35"/>
        <v>16.125</v>
      </c>
      <c r="D183" s="18">
        <f t="shared" si="38"/>
        <v>16.984999999999999</v>
      </c>
      <c r="E183" s="1">
        <f t="shared" si="36"/>
        <v>0</v>
      </c>
      <c r="F183" s="13">
        <f t="shared" si="37"/>
        <v>0</v>
      </c>
      <c r="H183" s="1">
        <f t="shared" si="34"/>
        <v>0</v>
      </c>
      <c r="I183" s="13"/>
    </row>
    <row r="184" spans="1:9">
      <c r="A184" s="17">
        <v>16.2</v>
      </c>
      <c r="B184" s="27">
        <v>42262</v>
      </c>
      <c r="C184" s="6">
        <f t="shared" si="35"/>
        <v>16.524999999999999</v>
      </c>
      <c r="D184" s="18">
        <f t="shared" si="38"/>
        <v>18.125</v>
      </c>
      <c r="E184" s="1">
        <f t="shared" si="36"/>
        <v>0</v>
      </c>
      <c r="F184" s="13">
        <f t="shared" si="37"/>
        <v>0</v>
      </c>
      <c r="H184" s="1">
        <f t="shared" si="34"/>
        <v>0</v>
      </c>
      <c r="I184" s="13"/>
    </row>
    <row r="185" spans="1:9">
      <c r="A185" s="17">
        <v>18.600000000000001</v>
      </c>
      <c r="B185" s="27">
        <v>42263</v>
      </c>
      <c r="C185" s="6">
        <f t="shared" si="35"/>
        <v>18.925000000000001</v>
      </c>
      <c r="D185" s="18">
        <f t="shared" si="38"/>
        <v>17.744999999999997</v>
      </c>
      <c r="E185" s="1">
        <f t="shared" si="36"/>
        <v>0</v>
      </c>
      <c r="F185" s="13">
        <f t="shared" si="37"/>
        <v>0</v>
      </c>
      <c r="H185" s="1">
        <f t="shared" si="34"/>
        <v>0</v>
      </c>
      <c r="I185" s="13"/>
    </row>
    <row r="186" spans="1:9">
      <c r="A186" s="17">
        <v>20.7</v>
      </c>
      <c r="B186" s="27">
        <v>42264</v>
      </c>
      <c r="C186" s="6">
        <f t="shared" si="35"/>
        <v>21.024999999999999</v>
      </c>
      <c r="D186" s="18">
        <f t="shared" si="38"/>
        <v>17.725000000000001</v>
      </c>
      <c r="E186" s="1">
        <f t="shared" si="36"/>
        <v>0</v>
      </c>
      <c r="F186" s="13">
        <f t="shared" si="37"/>
        <v>0</v>
      </c>
      <c r="H186" s="1">
        <f t="shared" si="34"/>
        <v>0</v>
      </c>
      <c r="I186" s="13"/>
    </row>
    <row r="187" spans="1:9">
      <c r="A187" s="17">
        <v>15.8</v>
      </c>
      <c r="B187" s="27">
        <v>42265</v>
      </c>
      <c r="C187" s="6">
        <f t="shared" si="35"/>
        <v>16.125</v>
      </c>
      <c r="D187" s="18">
        <f t="shared" si="38"/>
        <v>17.145</v>
      </c>
      <c r="E187" s="1">
        <f t="shared" si="36"/>
        <v>0</v>
      </c>
      <c r="F187" s="13">
        <f t="shared" si="37"/>
        <v>0</v>
      </c>
      <c r="H187" s="1">
        <f t="shared" si="34"/>
        <v>0</v>
      </c>
      <c r="I187" s="13"/>
    </row>
    <row r="188" spans="1:9">
      <c r="A188" s="17">
        <v>15.7</v>
      </c>
      <c r="B188" s="27">
        <v>42266</v>
      </c>
      <c r="C188" s="6">
        <f t="shared" si="35"/>
        <v>16.024999999999999</v>
      </c>
      <c r="D188" s="18">
        <f t="shared" si="38"/>
        <v>16.024999999999999</v>
      </c>
      <c r="E188" s="1">
        <f t="shared" si="36"/>
        <v>0</v>
      </c>
      <c r="F188" s="13">
        <f t="shared" si="37"/>
        <v>0</v>
      </c>
      <c r="H188" s="1">
        <f t="shared" si="34"/>
        <v>0</v>
      </c>
      <c r="I188" s="13"/>
    </row>
    <row r="189" spans="1:9">
      <c r="A189" s="17">
        <v>13.3</v>
      </c>
      <c r="B189" s="27">
        <v>42267</v>
      </c>
      <c r="C189" s="6">
        <f t="shared" si="35"/>
        <v>13.625</v>
      </c>
      <c r="D189" s="18">
        <f t="shared" si="38"/>
        <v>14.664999999999997</v>
      </c>
      <c r="E189" s="1">
        <f t="shared" si="36"/>
        <v>0</v>
      </c>
      <c r="F189" s="13">
        <f t="shared" si="37"/>
        <v>0</v>
      </c>
      <c r="H189" s="1">
        <f t="shared" si="34"/>
        <v>0</v>
      </c>
      <c r="I189" s="13"/>
    </row>
    <row r="190" spans="1:9">
      <c r="A190" s="17">
        <v>13</v>
      </c>
      <c r="B190" s="27">
        <v>42268</v>
      </c>
      <c r="C190" s="6">
        <f t="shared" si="35"/>
        <v>13.324999999999999</v>
      </c>
      <c r="D190" s="18">
        <f t="shared" si="38"/>
        <v>14.124999999999996</v>
      </c>
      <c r="E190" s="1">
        <f t="shared" si="36"/>
        <v>0</v>
      </c>
      <c r="F190" s="13">
        <f t="shared" si="37"/>
        <v>0</v>
      </c>
      <c r="H190" s="1">
        <f t="shared" si="34"/>
        <v>0</v>
      </c>
      <c r="I190" s="13"/>
    </row>
    <row r="191" spans="1:9">
      <c r="A191" s="17">
        <v>13.899999999999999</v>
      </c>
      <c r="B191" s="27">
        <v>42269</v>
      </c>
      <c r="C191" s="6">
        <f t="shared" si="35"/>
        <v>14.224999999999998</v>
      </c>
      <c r="D191" s="18">
        <f t="shared" si="38"/>
        <v>13.484999999999999</v>
      </c>
      <c r="E191" s="1">
        <f t="shared" si="36"/>
        <v>0</v>
      </c>
      <c r="F191" s="13">
        <f t="shared" si="37"/>
        <v>0</v>
      </c>
      <c r="H191" s="1">
        <f t="shared" si="34"/>
        <v>0</v>
      </c>
      <c r="I191" s="13"/>
    </row>
    <row r="192" spans="1:9">
      <c r="A192" s="17">
        <v>13.100000000000001</v>
      </c>
      <c r="B192" s="27">
        <v>42270</v>
      </c>
      <c r="C192" s="6">
        <f t="shared" si="35"/>
        <v>13.425000000000001</v>
      </c>
      <c r="D192" s="18">
        <f t="shared" si="38"/>
        <v>13.544999999999998</v>
      </c>
      <c r="E192" s="1">
        <f t="shared" si="36"/>
        <v>0</v>
      </c>
      <c r="F192" s="13">
        <f t="shared" si="37"/>
        <v>0</v>
      </c>
      <c r="H192" s="1">
        <f t="shared" si="34"/>
        <v>0</v>
      </c>
      <c r="I192" s="13"/>
    </row>
    <row r="193" spans="1:9">
      <c r="A193" s="17">
        <v>12.5</v>
      </c>
      <c r="B193" s="27">
        <v>42271</v>
      </c>
      <c r="C193" s="6">
        <f t="shared" si="35"/>
        <v>12.824999999999999</v>
      </c>
      <c r="D193" s="18">
        <f t="shared" si="38"/>
        <v>13.744999999999999</v>
      </c>
      <c r="E193" s="1">
        <f t="shared" si="36"/>
        <v>0</v>
      </c>
      <c r="F193" s="13">
        <f t="shared" si="37"/>
        <v>1.0054166666666668</v>
      </c>
      <c r="H193" s="1">
        <f t="shared" si="34"/>
        <v>0</v>
      </c>
      <c r="I193" s="13"/>
    </row>
    <row r="194" spans="1:9">
      <c r="A194" s="17">
        <v>13.600000000000001</v>
      </c>
      <c r="B194" s="27">
        <v>42272</v>
      </c>
      <c r="C194" s="6">
        <f t="shared" si="35"/>
        <v>13.925000000000001</v>
      </c>
      <c r="D194" s="18">
        <f t="shared" si="38"/>
        <v>13.365</v>
      </c>
      <c r="E194" s="1">
        <f t="shared" si="36"/>
        <v>0</v>
      </c>
      <c r="F194" s="13">
        <f t="shared" si="37"/>
        <v>0</v>
      </c>
      <c r="H194" s="1">
        <f t="shared" si="34"/>
        <v>0</v>
      </c>
      <c r="I194" s="13"/>
    </row>
    <row r="195" spans="1:9">
      <c r="A195" s="17">
        <v>14</v>
      </c>
      <c r="B195" s="27">
        <v>42273</v>
      </c>
      <c r="C195" s="6">
        <f t="shared" si="35"/>
        <v>14.324999999999999</v>
      </c>
      <c r="D195" s="18">
        <f t="shared" si="38"/>
        <v>13.165000000000001</v>
      </c>
      <c r="E195" s="1">
        <f t="shared" si="36"/>
        <v>0</v>
      </c>
      <c r="F195" s="13">
        <f t="shared" si="37"/>
        <v>0</v>
      </c>
      <c r="H195" s="1">
        <f t="shared" si="34"/>
        <v>0</v>
      </c>
      <c r="I195" s="13"/>
    </row>
    <row r="196" spans="1:9">
      <c r="A196" s="17">
        <v>12</v>
      </c>
      <c r="B196" s="27">
        <v>42274</v>
      </c>
      <c r="C196" s="6">
        <f t="shared" si="35"/>
        <v>12.324999999999999</v>
      </c>
      <c r="D196" s="18">
        <f t="shared" si="38"/>
        <v>12.925000000000001</v>
      </c>
      <c r="E196" s="1">
        <f t="shared" si="36"/>
        <v>0</v>
      </c>
      <c r="F196" s="13">
        <f t="shared" si="37"/>
        <v>1.1637500000000003</v>
      </c>
      <c r="H196" s="1">
        <f t="shared" si="34"/>
        <v>0</v>
      </c>
      <c r="I196" s="13"/>
    </row>
    <row r="197" spans="1:9">
      <c r="A197" s="17">
        <v>12.100000000000001</v>
      </c>
      <c r="B197" s="27">
        <v>42275</v>
      </c>
      <c r="C197" s="6">
        <f t="shared" si="35"/>
        <v>12.425000000000001</v>
      </c>
      <c r="D197" s="18">
        <f t="shared" si="38"/>
        <v>12.165000000000001</v>
      </c>
      <c r="E197" s="1">
        <f t="shared" si="36"/>
        <v>0</v>
      </c>
      <c r="F197" s="13">
        <f t="shared" si="37"/>
        <v>1.1320833333333331</v>
      </c>
      <c r="H197" s="1">
        <f t="shared" si="34"/>
        <v>0</v>
      </c>
      <c r="I197" s="13"/>
    </row>
    <row r="198" spans="1:9">
      <c r="A198" s="17">
        <v>11.3</v>
      </c>
      <c r="B198" s="27">
        <v>42276</v>
      </c>
      <c r="C198" s="6">
        <f t="shared" si="35"/>
        <v>11.625</v>
      </c>
      <c r="D198" s="18">
        <f t="shared" si="38"/>
        <v>11.025</v>
      </c>
      <c r="E198" s="1">
        <f t="shared" si="36"/>
        <v>0</v>
      </c>
      <c r="F198" s="13">
        <f t="shared" si="37"/>
        <v>1.3854166666666667</v>
      </c>
      <c r="H198" s="1">
        <f t="shared" si="34"/>
        <v>0</v>
      </c>
      <c r="I198" s="13"/>
    </row>
    <row r="199" spans="1:9">
      <c r="A199" s="17">
        <v>9.8000000000000007</v>
      </c>
      <c r="B199" s="27">
        <v>42277</v>
      </c>
      <c r="C199" s="6">
        <f t="shared" si="35"/>
        <v>10.125</v>
      </c>
      <c r="D199" s="18">
        <f t="shared" si="38"/>
        <v>10.785</v>
      </c>
      <c r="E199" s="1">
        <f t="shared" si="36"/>
        <v>0</v>
      </c>
      <c r="F199" s="13">
        <f t="shared" si="37"/>
        <v>1.8604166666666666</v>
      </c>
      <c r="H199" s="1">
        <f t="shared" si="34"/>
        <v>0</v>
      </c>
      <c r="I199" s="13"/>
    </row>
    <row r="200" spans="1:9">
      <c r="A200" s="17">
        <v>8.3000000000000007</v>
      </c>
      <c r="B200" s="27">
        <v>42278</v>
      </c>
      <c r="C200" s="6">
        <f t="shared" si="35"/>
        <v>8.625</v>
      </c>
      <c r="D200" s="18">
        <f t="shared" si="38"/>
        <v>10.965</v>
      </c>
      <c r="E200" s="1">
        <f t="shared" si="36"/>
        <v>0</v>
      </c>
      <c r="F200" s="13">
        <f t="shared" si="37"/>
        <v>2.3354166666666667</v>
      </c>
      <c r="H200" s="1">
        <f t="shared" si="34"/>
        <v>0</v>
      </c>
      <c r="I200" s="13"/>
    </row>
    <row r="201" spans="1:9">
      <c r="A201" s="17">
        <v>10.8</v>
      </c>
      <c r="B201" s="27">
        <v>42279</v>
      </c>
      <c r="C201" s="6">
        <f t="shared" si="35"/>
        <v>11.125</v>
      </c>
      <c r="D201" s="18">
        <f t="shared" si="38"/>
        <v>11.365</v>
      </c>
      <c r="E201" s="1">
        <f t="shared" si="36"/>
        <v>0</v>
      </c>
      <c r="F201" s="13">
        <f t="shared" si="37"/>
        <v>1.54375</v>
      </c>
      <c r="H201" s="1">
        <f t="shared" si="34"/>
        <v>0</v>
      </c>
      <c r="I201" s="13"/>
    </row>
    <row r="202" spans="1:9">
      <c r="A202" s="17">
        <v>13</v>
      </c>
      <c r="B202" s="27">
        <v>42280</v>
      </c>
      <c r="C202" s="6">
        <f t="shared" si="35"/>
        <v>13.324999999999999</v>
      </c>
      <c r="D202" s="18">
        <f t="shared" si="38"/>
        <v>12.205000000000002</v>
      </c>
      <c r="E202" s="1">
        <f t="shared" si="36"/>
        <v>0</v>
      </c>
      <c r="F202" s="13">
        <f t="shared" si="37"/>
        <v>0</v>
      </c>
      <c r="H202" s="1">
        <f t="shared" si="34"/>
        <v>0</v>
      </c>
      <c r="I202" s="13"/>
    </row>
    <row r="203" spans="1:9">
      <c r="A203" s="17">
        <v>13.3</v>
      </c>
      <c r="B203" s="27">
        <v>42281</v>
      </c>
      <c r="C203" s="6">
        <f t="shared" si="35"/>
        <v>13.625</v>
      </c>
      <c r="D203" s="18">
        <f t="shared" si="38"/>
        <v>13.225</v>
      </c>
      <c r="E203" s="1">
        <f t="shared" si="36"/>
        <v>0</v>
      </c>
      <c r="F203" s="13">
        <f t="shared" si="37"/>
        <v>0</v>
      </c>
      <c r="H203" s="1">
        <f t="shared" si="34"/>
        <v>0</v>
      </c>
      <c r="I203" s="13"/>
    </row>
    <row r="204" spans="1:9">
      <c r="A204" s="17">
        <v>14</v>
      </c>
      <c r="B204" s="27">
        <v>42282</v>
      </c>
      <c r="C204" s="6">
        <f t="shared" si="35"/>
        <v>14.324999999999999</v>
      </c>
      <c r="D204" s="18">
        <f t="shared" si="38"/>
        <v>13.905000000000001</v>
      </c>
      <c r="E204" s="1">
        <f t="shared" si="36"/>
        <v>0</v>
      </c>
      <c r="F204" s="13">
        <f t="shared" si="37"/>
        <v>0</v>
      </c>
      <c r="H204" s="1">
        <f t="shared" si="34"/>
        <v>0</v>
      </c>
      <c r="I204" s="13"/>
    </row>
    <row r="205" spans="1:9">
      <c r="A205" s="17">
        <v>13.399999999999999</v>
      </c>
      <c r="B205" s="27">
        <v>42283</v>
      </c>
      <c r="C205" s="6">
        <f t="shared" si="35"/>
        <v>13.724999999999998</v>
      </c>
      <c r="D205" s="18">
        <f t="shared" si="38"/>
        <v>13.904999999999998</v>
      </c>
      <c r="E205" s="1">
        <f t="shared" si="36"/>
        <v>0</v>
      </c>
      <c r="F205" s="13">
        <f t="shared" si="37"/>
        <v>0</v>
      </c>
      <c r="H205" s="1">
        <f t="shared" si="34"/>
        <v>0</v>
      </c>
      <c r="I205" s="13"/>
    </row>
    <row r="206" spans="1:9">
      <c r="A206" s="17">
        <v>14.2</v>
      </c>
      <c r="B206" s="27">
        <v>42284</v>
      </c>
      <c r="C206" s="6">
        <f t="shared" si="35"/>
        <v>14.524999999999999</v>
      </c>
      <c r="D206" s="18">
        <f t="shared" si="38"/>
        <v>13.384999999999996</v>
      </c>
      <c r="E206" s="1">
        <f t="shared" si="36"/>
        <v>0</v>
      </c>
      <c r="F206" s="13">
        <f t="shared" si="37"/>
        <v>0</v>
      </c>
      <c r="H206" s="1">
        <f t="shared" si="34"/>
        <v>0</v>
      </c>
      <c r="I206" s="13"/>
    </row>
    <row r="207" spans="1:9">
      <c r="A207" s="17">
        <v>13</v>
      </c>
      <c r="B207" s="27">
        <v>42285</v>
      </c>
      <c r="C207" s="6">
        <f t="shared" si="35"/>
        <v>13.324999999999999</v>
      </c>
      <c r="D207" s="18">
        <f t="shared" si="38"/>
        <v>12.264999999999997</v>
      </c>
      <c r="E207" s="1">
        <f t="shared" si="36"/>
        <v>0</v>
      </c>
      <c r="F207" s="13">
        <f t="shared" si="37"/>
        <v>0</v>
      </c>
      <c r="H207" s="1">
        <f t="shared" si="34"/>
        <v>0</v>
      </c>
      <c r="I207" s="13"/>
    </row>
    <row r="208" spans="1:9">
      <c r="A208" s="17">
        <v>10.7</v>
      </c>
      <c r="B208" s="27">
        <v>42286</v>
      </c>
      <c r="C208" s="6">
        <f t="shared" si="35"/>
        <v>11.024999999999999</v>
      </c>
      <c r="D208" s="18">
        <f t="shared" si="38"/>
        <v>10.684999999999999</v>
      </c>
      <c r="E208" s="1">
        <f t="shared" si="36"/>
        <v>0</v>
      </c>
      <c r="F208" s="13">
        <f t="shared" si="37"/>
        <v>1.5754166666666671</v>
      </c>
      <c r="H208" s="1">
        <f t="shared" si="34"/>
        <v>0</v>
      </c>
      <c r="I208" s="13"/>
    </row>
    <row r="209" spans="1:9">
      <c r="A209" s="17">
        <v>8.3999999999999986</v>
      </c>
      <c r="B209" s="27">
        <v>42287</v>
      </c>
      <c r="C209" s="6">
        <f t="shared" si="35"/>
        <v>8.7249999999999979</v>
      </c>
      <c r="D209" s="18">
        <f t="shared" si="38"/>
        <v>8.4450000000000003</v>
      </c>
      <c r="E209" s="1">
        <f t="shared" si="36"/>
        <v>0</v>
      </c>
      <c r="F209" s="13">
        <f t="shared" si="37"/>
        <v>2.3037500000000009</v>
      </c>
      <c r="H209" s="1">
        <f t="shared" ref="H209:H272" si="39">IF(F209&gt;H$15,1,0)</f>
        <v>0</v>
      </c>
      <c r="I209" s="13"/>
    </row>
    <row r="210" spans="1:9">
      <c r="A210" s="17">
        <v>5.5</v>
      </c>
      <c r="B210" s="27">
        <v>42288</v>
      </c>
      <c r="C210" s="6">
        <f t="shared" ref="C210:C273" si="40">A210+A$16</f>
        <v>5.8250000000000002</v>
      </c>
      <c r="D210" s="18">
        <f t="shared" si="38"/>
        <v>6.2649999999999988</v>
      </c>
      <c r="E210" s="1">
        <f t="shared" ref="E210:E273" si="41">E209+H210</f>
        <v>0</v>
      </c>
      <c r="F210" s="13">
        <f t="shared" ref="F210:F273" si="42">IF(F$16-$C210&gt;0,(F$16+F$14-$C210)*F$15/30,0)</f>
        <v>3.2220833333333334</v>
      </c>
      <c r="H210" s="1">
        <f t="shared" si="39"/>
        <v>0</v>
      </c>
      <c r="I210" s="13"/>
    </row>
    <row r="211" spans="1:9">
      <c r="A211" s="17">
        <v>3</v>
      </c>
      <c r="B211" s="27">
        <v>42289</v>
      </c>
      <c r="C211" s="6">
        <f t="shared" si="40"/>
        <v>3.3250000000000002</v>
      </c>
      <c r="D211" s="18">
        <f t="shared" si="38"/>
        <v>5.0649999999999995</v>
      </c>
      <c r="E211" s="1">
        <f t="shared" si="41"/>
        <v>0</v>
      </c>
      <c r="F211" s="13">
        <f t="shared" si="42"/>
        <v>4.0137499999999999</v>
      </c>
      <c r="H211" s="1">
        <f t="shared" si="39"/>
        <v>0</v>
      </c>
      <c r="I211" s="13"/>
    </row>
    <row r="212" spans="1:9">
      <c r="A212" s="17">
        <v>2.1000000000000014</v>
      </c>
      <c r="B212" s="27">
        <v>42290</v>
      </c>
      <c r="C212" s="6">
        <f t="shared" si="40"/>
        <v>2.4250000000000016</v>
      </c>
      <c r="D212" s="18">
        <f t="shared" ref="D212:D275" si="43">SUM(C210:C214)/5</f>
        <v>5.0649999999999995</v>
      </c>
      <c r="E212" s="1">
        <f t="shared" si="41"/>
        <v>0</v>
      </c>
      <c r="F212" s="13">
        <f t="shared" si="42"/>
        <v>4.2987500000000001</v>
      </c>
      <c r="H212" s="1">
        <f t="shared" si="39"/>
        <v>0</v>
      </c>
      <c r="I212" s="13"/>
    </row>
    <row r="213" spans="1:9">
      <c r="A213" s="17">
        <v>4.6999999999999993</v>
      </c>
      <c r="B213" s="27">
        <v>42291</v>
      </c>
      <c r="C213" s="6">
        <f t="shared" si="40"/>
        <v>5.0249999999999995</v>
      </c>
      <c r="D213" s="18">
        <f t="shared" si="43"/>
        <v>5.665</v>
      </c>
      <c r="E213" s="1">
        <f t="shared" si="41"/>
        <v>0</v>
      </c>
      <c r="F213" s="13">
        <f t="shared" si="42"/>
        <v>3.4754166666666673</v>
      </c>
      <c r="H213" s="1">
        <f t="shared" si="39"/>
        <v>0</v>
      </c>
      <c r="I213" s="13"/>
    </row>
    <row r="214" spans="1:9">
      <c r="A214" s="17">
        <v>8.3999999999999986</v>
      </c>
      <c r="B214" s="27">
        <v>42292</v>
      </c>
      <c r="C214" s="6">
        <f t="shared" si="40"/>
        <v>8.7249999999999979</v>
      </c>
      <c r="D214" s="18">
        <f t="shared" si="43"/>
        <v>6.3849999999999998</v>
      </c>
      <c r="E214" s="1">
        <f t="shared" si="41"/>
        <v>0</v>
      </c>
      <c r="F214" s="13">
        <f t="shared" si="42"/>
        <v>2.3037500000000009</v>
      </c>
      <c r="H214" s="1">
        <f t="shared" si="39"/>
        <v>0</v>
      </c>
      <c r="I214" s="13"/>
    </row>
    <row r="215" spans="1:9">
      <c r="A215" s="17">
        <v>8.5</v>
      </c>
      <c r="B215" s="27">
        <v>42293</v>
      </c>
      <c r="C215" s="6">
        <f t="shared" si="40"/>
        <v>8.8249999999999993</v>
      </c>
      <c r="D215" s="18">
        <f t="shared" si="43"/>
        <v>6.9449999999999985</v>
      </c>
      <c r="E215" s="1">
        <f t="shared" si="41"/>
        <v>0</v>
      </c>
      <c r="F215" s="13">
        <f t="shared" si="42"/>
        <v>2.2720833333333337</v>
      </c>
      <c r="H215" s="1">
        <f t="shared" si="39"/>
        <v>0</v>
      </c>
      <c r="I215" s="13"/>
    </row>
    <row r="216" spans="1:9">
      <c r="A216" s="17">
        <v>6.6000000000000014</v>
      </c>
      <c r="B216" s="27">
        <v>42294</v>
      </c>
      <c r="C216" s="6">
        <f t="shared" si="40"/>
        <v>6.9250000000000016</v>
      </c>
      <c r="D216" s="18">
        <f t="shared" si="43"/>
        <v>7.5250000000000004</v>
      </c>
      <c r="E216" s="1">
        <f t="shared" si="41"/>
        <v>0</v>
      </c>
      <c r="F216" s="13">
        <f t="shared" si="42"/>
        <v>2.8737499999999998</v>
      </c>
      <c r="H216" s="1">
        <f t="shared" si="39"/>
        <v>0</v>
      </c>
      <c r="I216" s="13"/>
    </row>
    <row r="217" spans="1:9">
      <c r="A217" s="17">
        <v>4.8999999999999986</v>
      </c>
      <c r="B217" s="27">
        <v>42295</v>
      </c>
      <c r="C217" s="6">
        <f t="shared" si="40"/>
        <v>5.2249999999999988</v>
      </c>
      <c r="D217" s="18">
        <f t="shared" si="43"/>
        <v>7.125</v>
      </c>
      <c r="E217" s="1">
        <f t="shared" si="41"/>
        <v>0</v>
      </c>
      <c r="F217" s="13">
        <f t="shared" si="42"/>
        <v>3.4120833333333342</v>
      </c>
      <c r="H217" s="1">
        <f t="shared" si="39"/>
        <v>0</v>
      </c>
      <c r="I217" s="13"/>
    </row>
    <row r="218" spans="1:9">
      <c r="A218" s="17">
        <v>7.6000000000000014</v>
      </c>
      <c r="B218" s="27">
        <v>42296</v>
      </c>
      <c r="C218" s="6">
        <f t="shared" si="40"/>
        <v>7.9250000000000016</v>
      </c>
      <c r="D218" s="18">
        <f t="shared" si="43"/>
        <v>7.125</v>
      </c>
      <c r="E218" s="1">
        <f t="shared" si="41"/>
        <v>0</v>
      </c>
      <c r="F218" s="13">
        <f t="shared" si="42"/>
        <v>2.5570833333333329</v>
      </c>
      <c r="H218" s="1">
        <f t="shared" si="39"/>
        <v>0</v>
      </c>
      <c r="I218" s="13"/>
    </row>
    <row r="219" spans="1:9">
      <c r="A219" s="17">
        <v>6.3999999999999986</v>
      </c>
      <c r="B219" s="27">
        <v>42297</v>
      </c>
      <c r="C219" s="6">
        <f t="shared" si="40"/>
        <v>6.7249999999999988</v>
      </c>
      <c r="D219" s="18">
        <f t="shared" si="43"/>
        <v>7.6650000000000009</v>
      </c>
      <c r="E219" s="1">
        <f t="shared" si="41"/>
        <v>0</v>
      </c>
      <c r="F219" s="13">
        <f t="shared" si="42"/>
        <v>2.9370833333333342</v>
      </c>
      <c r="H219" s="1">
        <f t="shared" si="39"/>
        <v>0</v>
      </c>
      <c r="I219" s="13"/>
    </row>
    <row r="220" spans="1:9">
      <c r="A220" s="17">
        <v>8.5</v>
      </c>
      <c r="B220" s="27">
        <v>42298</v>
      </c>
      <c r="C220" s="6">
        <f t="shared" si="40"/>
        <v>8.8249999999999993</v>
      </c>
      <c r="D220" s="18">
        <f t="shared" si="43"/>
        <v>8.7050000000000018</v>
      </c>
      <c r="E220" s="1">
        <f t="shared" si="41"/>
        <v>0</v>
      </c>
      <c r="F220" s="13">
        <f t="shared" si="42"/>
        <v>2.2720833333333337</v>
      </c>
      <c r="H220" s="1">
        <f t="shared" si="39"/>
        <v>0</v>
      </c>
      <c r="I220" s="13"/>
    </row>
    <row r="221" spans="1:9">
      <c r="A221" s="17">
        <v>9.3000000000000007</v>
      </c>
      <c r="B221" s="27">
        <v>42299</v>
      </c>
      <c r="C221" s="6">
        <f t="shared" si="40"/>
        <v>9.625</v>
      </c>
      <c r="D221" s="18">
        <f t="shared" si="43"/>
        <v>8.3649999999999984</v>
      </c>
      <c r="E221" s="1">
        <f t="shared" si="41"/>
        <v>0</v>
      </c>
      <c r="F221" s="13">
        <f t="shared" si="42"/>
        <v>2.0187499999999998</v>
      </c>
      <c r="H221" s="1">
        <f t="shared" si="39"/>
        <v>0</v>
      </c>
      <c r="I221" s="13"/>
    </row>
    <row r="222" spans="1:9">
      <c r="A222" s="17">
        <v>10.100000000000001</v>
      </c>
      <c r="B222" s="27">
        <v>42300</v>
      </c>
      <c r="C222" s="6">
        <f t="shared" si="40"/>
        <v>10.425000000000001</v>
      </c>
      <c r="D222" s="18">
        <f t="shared" si="43"/>
        <v>8.4649999999999999</v>
      </c>
      <c r="E222" s="1">
        <f t="shared" si="41"/>
        <v>0</v>
      </c>
      <c r="F222" s="13">
        <f t="shared" si="42"/>
        <v>1.7654166666666664</v>
      </c>
      <c r="H222" s="1">
        <f t="shared" si="39"/>
        <v>0</v>
      </c>
      <c r="I222" s="13"/>
    </row>
    <row r="223" spans="1:9">
      <c r="A223" s="17">
        <v>5.8999999999999986</v>
      </c>
      <c r="B223" s="27">
        <v>42301</v>
      </c>
      <c r="C223" s="6">
        <f t="shared" si="40"/>
        <v>6.2249999999999988</v>
      </c>
      <c r="D223" s="18">
        <f t="shared" si="43"/>
        <v>8.504999999999999</v>
      </c>
      <c r="E223" s="1">
        <f t="shared" si="41"/>
        <v>0</v>
      </c>
      <c r="F223" s="13">
        <f t="shared" si="42"/>
        <v>3.0954166666666674</v>
      </c>
      <c r="H223" s="1">
        <f t="shared" si="39"/>
        <v>0</v>
      </c>
      <c r="I223" s="13"/>
    </row>
    <row r="224" spans="1:9">
      <c r="A224" s="17">
        <v>6.8999999999999986</v>
      </c>
      <c r="B224" s="27">
        <v>42302</v>
      </c>
      <c r="C224" s="6">
        <f t="shared" si="40"/>
        <v>7.2249999999999988</v>
      </c>
      <c r="D224" s="18">
        <f t="shared" si="43"/>
        <v>8.3249999999999975</v>
      </c>
      <c r="E224" s="1">
        <f t="shared" si="41"/>
        <v>0</v>
      </c>
      <c r="F224" s="13">
        <f t="shared" si="42"/>
        <v>2.7787500000000009</v>
      </c>
      <c r="H224" s="1">
        <f t="shared" si="39"/>
        <v>0</v>
      </c>
      <c r="I224" s="13"/>
    </row>
    <row r="225" spans="1:9">
      <c r="A225" s="17">
        <v>8.6999999999999993</v>
      </c>
      <c r="B225" s="27">
        <v>42303</v>
      </c>
      <c r="C225" s="6">
        <f t="shared" si="40"/>
        <v>9.0249999999999986</v>
      </c>
      <c r="D225" s="18">
        <f t="shared" si="43"/>
        <v>7.9249999999999989</v>
      </c>
      <c r="E225" s="1">
        <f t="shared" si="41"/>
        <v>0</v>
      </c>
      <c r="F225" s="13">
        <f t="shared" si="42"/>
        <v>2.2087500000000007</v>
      </c>
      <c r="H225" s="1">
        <f t="shared" si="39"/>
        <v>0</v>
      </c>
      <c r="I225" s="13"/>
    </row>
    <row r="226" spans="1:9">
      <c r="A226" s="17">
        <v>8.3999999999999986</v>
      </c>
      <c r="B226" s="27">
        <v>42304</v>
      </c>
      <c r="C226" s="6">
        <f t="shared" si="40"/>
        <v>8.7249999999999979</v>
      </c>
      <c r="D226" s="18">
        <f t="shared" si="43"/>
        <v>8.4649999999999981</v>
      </c>
      <c r="E226" s="1">
        <f t="shared" si="41"/>
        <v>0</v>
      </c>
      <c r="F226" s="13">
        <f t="shared" si="42"/>
        <v>2.3037500000000009</v>
      </c>
      <c r="H226" s="1">
        <f t="shared" si="39"/>
        <v>0</v>
      </c>
      <c r="I226" s="13"/>
    </row>
    <row r="227" spans="1:9">
      <c r="A227" s="17">
        <v>8.1000000000000014</v>
      </c>
      <c r="B227" s="27">
        <v>42305</v>
      </c>
      <c r="C227" s="6">
        <f t="shared" si="40"/>
        <v>8.4250000000000007</v>
      </c>
      <c r="D227" s="18">
        <f t="shared" si="43"/>
        <v>8.8849999999999998</v>
      </c>
      <c r="E227" s="1">
        <f t="shared" si="41"/>
        <v>0</v>
      </c>
      <c r="F227" s="13">
        <f t="shared" si="42"/>
        <v>2.3987499999999997</v>
      </c>
      <c r="H227" s="1">
        <f t="shared" si="39"/>
        <v>0</v>
      </c>
      <c r="I227" s="13"/>
    </row>
    <row r="228" spans="1:9">
      <c r="A228" s="17">
        <v>8.6000000000000014</v>
      </c>
      <c r="B228" s="27">
        <v>42306</v>
      </c>
      <c r="C228" s="6">
        <f t="shared" si="40"/>
        <v>8.9250000000000007</v>
      </c>
      <c r="D228" s="18">
        <f t="shared" si="43"/>
        <v>8.9449999999999985</v>
      </c>
      <c r="E228" s="1">
        <f t="shared" si="41"/>
        <v>0</v>
      </c>
      <c r="F228" s="13">
        <f t="shared" si="42"/>
        <v>2.2404166666666665</v>
      </c>
      <c r="H228" s="1">
        <f t="shared" si="39"/>
        <v>0</v>
      </c>
      <c r="I228" s="13"/>
    </row>
    <row r="229" spans="1:9">
      <c r="A229" s="17">
        <v>9</v>
      </c>
      <c r="B229" s="27">
        <v>42307</v>
      </c>
      <c r="C229" s="6">
        <f t="shared" si="40"/>
        <v>9.3249999999999993</v>
      </c>
      <c r="D229" s="18">
        <f t="shared" si="43"/>
        <v>8.745000000000001</v>
      </c>
      <c r="E229" s="1">
        <f t="shared" si="41"/>
        <v>0</v>
      </c>
      <c r="F229" s="13">
        <f t="shared" si="42"/>
        <v>2.1137500000000005</v>
      </c>
      <c r="H229" s="1">
        <f t="shared" si="39"/>
        <v>0</v>
      </c>
      <c r="I229" s="13"/>
    </row>
    <row r="230" spans="1:9">
      <c r="A230" s="17">
        <v>9</v>
      </c>
      <c r="B230" s="27">
        <v>42308</v>
      </c>
      <c r="C230" s="6">
        <f t="shared" si="40"/>
        <v>9.3249999999999993</v>
      </c>
      <c r="D230" s="18">
        <f t="shared" si="43"/>
        <v>7.8649999999999993</v>
      </c>
      <c r="E230" s="1">
        <f t="shared" si="41"/>
        <v>0</v>
      </c>
      <c r="F230" s="13">
        <f t="shared" si="42"/>
        <v>2.1137500000000005</v>
      </c>
      <c r="H230" s="1">
        <f t="shared" si="39"/>
        <v>0</v>
      </c>
      <c r="I230" s="13"/>
    </row>
    <row r="231" spans="1:9">
      <c r="A231" s="17">
        <v>7.3999999999999986</v>
      </c>
      <c r="B231" s="27">
        <v>42309</v>
      </c>
      <c r="C231" s="6">
        <f t="shared" si="40"/>
        <v>7.7249999999999988</v>
      </c>
      <c r="D231" s="18">
        <f t="shared" si="43"/>
        <v>6.464999999999999</v>
      </c>
      <c r="E231" s="1">
        <f t="shared" si="41"/>
        <v>0</v>
      </c>
      <c r="F231" s="13">
        <f t="shared" si="42"/>
        <v>2.6204166666666677</v>
      </c>
      <c r="H231" s="1">
        <f t="shared" si="39"/>
        <v>0</v>
      </c>
      <c r="I231" s="13"/>
    </row>
    <row r="232" spans="1:9">
      <c r="A232" s="17">
        <v>3.6999999999999993</v>
      </c>
      <c r="B232" s="27">
        <v>42310</v>
      </c>
      <c r="C232" s="6">
        <f t="shared" si="40"/>
        <v>4.0249999999999995</v>
      </c>
      <c r="D232" s="18">
        <f t="shared" si="43"/>
        <v>4.9849999999999994</v>
      </c>
      <c r="E232" s="1">
        <f t="shared" si="41"/>
        <v>0</v>
      </c>
      <c r="F232" s="13">
        <f t="shared" si="42"/>
        <v>3.7920833333333337</v>
      </c>
      <c r="H232" s="1">
        <f t="shared" si="39"/>
        <v>0</v>
      </c>
      <c r="I232" s="13"/>
    </row>
    <row r="233" spans="1:9">
      <c r="A233" s="17">
        <v>1.6000000000000014</v>
      </c>
      <c r="B233" s="27">
        <v>42311</v>
      </c>
      <c r="C233" s="6">
        <f t="shared" si="40"/>
        <v>1.9250000000000014</v>
      </c>
      <c r="D233" s="18">
        <f t="shared" si="43"/>
        <v>4.625</v>
      </c>
      <c r="E233" s="1">
        <f t="shared" si="41"/>
        <v>0</v>
      </c>
      <c r="F233" s="13">
        <f t="shared" si="42"/>
        <v>4.4570833333333333</v>
      </c>
      <c r="H233" s="1">
        <f t="shared" si="39"/>
        <v>0</v>
      </c>
      <c r="I233" s="13"/>
    </row>
    <row r="234" spans="1:9">
      <c r="A234" s="17">
        <v>1.6000000000000014</v>
      </c>
      <c r="B234" s="27">
        <v>42312</v>
      </c>
      <c r="C234" s="6">
        <f t="shared" si="40"/>
        <v>1.9250000000000014</v>
      </c>
      <c r="D234" s="18">
        <f t="shared" si="43"/>
        <v>4.7650000000000006</v>
      </c>
      <c r="E234" s="1">
        <f t="shared" si="41"/>
        <v>0</v>
      </c>
      <c r="F234" s="13">
        <f t="shared" si="42"/>
        <v>4.4570833333333333</v>
      </c>
      <c r="H234" s="1">
        <f t="shared" si="39"/>
        <v>0</v>
      </c>
      <c r="I234" s="13"/>
    </row>
    <row r="235" spans="1:9">
      <c r="A235" s="17">
        <v>7.1999999999999993</v>
      </c>
      <c r="B235" s="27">
        <v>42313</v>
      </c>
      <c r="C235" s="6">
        <f t="shared" si="40"/>
        <v>7.5249999999999995</v>
      </c>
      <c r="D235" s="18">
        <f t="shared" si="43"/>
        <v>6.7249999999999996</v>
      </c>
      <c r="E235" s="1">
        <f t="shared" si="41"/>
        <v>0</v>
      </c>
      <c r="F235" s="13">
        <f t="shared" si="42"/>
        <v>2.6837500000000007</v>
      </c>
      <c r="H235" s="1">
        <f t="shared" si="39"/>
        <v>0</v>
      </c>
      <c r="I235" s="13"/>
    </row>
    <row r="236" spans="1:9">
      <c r="A236" s="17">
        <v>8.1000000000000014</v>
      </c>
      <c r="B236" s="27">
        <v>42314</v>
      </c>
      <c r="C236" s="6">
        <f t="shared" si="40"/>
        <v>8.4250000000000007</v>
      </c>
      <c r="D236" s="18">
        <f t="shared" si="43"/>
        <v>9.1050000000000004</v>
      </c>
      <c r="E236" s="1">
        <f t="shared" si="41"/>
        <v>0</v>
      </c>
      <c r="F236" s="13">
        <f t="shared" si="42"/>
        <v>2.3987499999999997</v>
      </c>
      <c r="H236" s="1">
        <f t="shared" si="39"/>
        <v>0</v>
      </c>
      <c r="I236" s="13"/>
    </row>
    <row r="237" spans="1:9">
      <c r="A237" s="17">
        <v>13.5</v>
      </c>
      <c r="B237" s="27">
        <v>42315</v>
      </c>
      <c r="C237" s="6">
        <f t="shared" si="40"/>
        <v>13.824999999999999</v>
      </c>
      <c r="D237" s="18">
        <f t="shared" si="43"/>
        <v>11.204999999999998</v>
      </c>
      <c r="E237" s="1">
        <f t="shared" si="41"/>
        <v>0</v>
      </c>
      <c r="F237" s="13">
        <f t="shared" si="42"/>
        <v>0</v>
      </c>
      <c r="H237" s="1">
        <f t="shared" si="39"/>
        <v>0</v>
      </c>
      <c r="I237" s="13"/>
    </row>
    <row r="238" spans="1:9">
      <c r="A238" s="17">
        <v>13.5</v>
      </c>
      <c r="B238" s="27">
        <v>42316</v>
      </c>
      <c r="C238" s="6">
        <f t="shared" si="40"/>
        <v>13.824999999999999</v>
      </c>
      <c r="D238" s="18">
        <f t="shared" si="43"/>
        <v>12.725</v>
      </c>
      <c r="E238" s="1">
        <f t="shared" si="41"/>
        <v>0</v>
      </c>
      <c r="F238" s="13">
        <f t="shared" si="42"/>
        <v>0</v>
      </c>
      <c r="H238" s="1">
        <f t="shared" si="39"/>
        <v>0</v>
      </c>
      <c r="I238" s="13"/>
    </row>
    <row r="239" spans="1:9">
      <c r="A239" s="17">
        <v>12.100000000000001</v>
      </c>
      <c r="B239" s="27">
        <v>42317</v>
      </c>
      <c r="C239" s="6">
        <f t="shared" si="40"/>
        <v>12.425000000000001</v>
      </c>
      <c r="D239" s="18">
        <f t="shared" si="43"/>
        <v>13.705000000000002</v>
      </c>
      <c r="E239" s="1">
        <f t="shared" si="41"/>
        <v>0</v>
      </c>
      <c r="F239" s="13">
        <f t="shared" si="42"/>
        <v>1.1320833333333331</v>
      </c>
      <c r="H239" s="1">
        <f t="shared" si="39"/>
        <v>0</v>
      </c>
      <c r="I239" s="13"/>
    </row>
    <row r="240" spans="1:9">
      <c r="A240" s="17">
        <v>14.8</v>
      </c>
      <c r="B240" s="27">
        <v>42318</v>
      </c>
      <c r="C240" s="6">
        <f t="shared" si="40"/>
        <v>15.125</v>
      </c>
      <c r="D240" s="18">
        <f t="shared" si="43"/>
        <v>13.005000000000001</v>
      </c>
      <c r="E240" s="1">
        <f t="shared" si="41"/>
        <v>0</v>
      </c>
      <c r="F240" s="13">
        <f t="shared" si="42"/>
        <v>0</v>
      </c>
      <c r="H240" s="1">
        <f t="shared" si="39"/>
        <v>0</v>
      </c>
      <c r="I240" s="13"/>
    </row>
    <row r="241" spans="1:9">
      <c r="A241" s="17">
        <v>13</v>
      </c>
      <c r="B241" s="27">
        <v>42319</v>
      </c>
      <c r="C241" s="6">
        <f t="shared" si="40"/>
        <v>13.324999999999999</v>
      </c>
      <c r="D241" s="18">
        <f t="shared" si="43"/>
        <v>12.345000000000001</v>
      </c>
      <c r="E241" s="1">
        <f t="shared" si="41"/>
        <v>0</v>
      </c>
      <c r="F241" s="13">
        <f t="shared" si="42"/>
        <v>0</v>
      </c>
      <c r="H241" s="1">
        <f t="shared" si="39"/>
        <v>0</v>
      </c>
      <c r="I241" s="13"/>
    </row>
    <row r="242" spans="1:9">
      <c r="A242" s="17">
        <v>10</v>
      </c>
      <c r="B242" s="27">
        <v>42320</v>
      </c>
      <c r="C242" s="6">
        <f t="shared" si="40"/>
        <v>10.324999999999999</v>
      </c>
      <c r="D242" s="18">
        <f t="shared" si="43"/>
        <v>11.364999999999998</v>
      </c>
      <c r="E242" s="1">
        <f t="shared" si="41"/>
        <v>0</v>
      </c>
      <c r="F242" s="13">
        <f t="shared" si="42"/>
        <v>1.7970833333333336</v>
      </c>
      <c r="H242" s="1">
        <f t="shared" si="39"/>
        <v>0</v>
      </c>
      <c r="I242" s="13"/>
    </row>
    <row r="243" spans="1:9">
      <c r="A243" s="17">
        <v>10.199999999999999</v>
      </c>
      <c r="B243" s="27">
        <v>42321</v>
      </c>
      <c r="C243" s="6">
        <f t="shared" si="40"/>
        <v>10.524999999999999</v>
      </c>
      <c r="D243" s="18">
        <f t="shared" si="43"/>
        <v>10.225</v>
      </c>
      <c r="E243" s="1">
        <f t="shared" si="41"/>
        <v>0</v>
      </c>
      <c r="F243" s="13">
        <f t="shared" si="42"/>
        <v>1.7337500000000006</v>
      </c>
      <c r="H243" s="1">
        <f t="shared" si="39"/>
        <v>0</v>
      </c>
      <c r="I243" s="13"/>
    </row>
    <row r="244" spans="1:9">
      <c r="A244" s="17">
        <v>7.1999999999999993</v>
      </c>
      <c r="B244" s="27">
        <v>42322</v>
      </c>
      <c r="C244" s="6">
        <f t="shared" si="40"/>
        <v>7.5249999999999995</v>
      </c>
      <c r="D244" s="18">
        <f t="shared" si="43"/>
        <v>9.9849999999999994</v>
      </c>
      <c r="E244" s="1">
        <f t="shared" si="41"/>
        <v>0</v>
      </c>
      <c r="F244" s="13">
        <f t="shared" si="42"/>
        <v>2.6837500000000007</v>
      </c>
      <c r="H244" s="1">
        <f t="shared" si="39"/>
        <v>0</v>
      </c>
      <c r="I244" s="13"/>
    </row>
    <row r="245" spans="1:9">
      <c r="A245" s="17">
        <v>9.1000000000000014</v>
      </c>
      <c r="B245" s="27">
        <v>42323</v>
      </c>
      <c r="C245" s="6">
        <f t="shared" si="40"/>
        <v>9.4250000000000007</v>
      </c>
      <c r="D245" s="18">
        <f t="shared" si="43"/>
        <v>10.124999999999998</v>
      </c>
      <c r="E245" s="1">
        <f t="shared" si="41"/>
        <v>0</v>
      </c>
      <c r="F245" s="13">
        <f t="shared" si="42"/>
        <v>2.0820833333333328</v>
      </c>
      <c r="H245" s="1">
        <f t="shared" si="39"/>
        <v>0</v>
      </c>
      <c r="I245" s="13"/>
    </row>
    <row r="246" spans="1:9">
      <c r="A246" s="17">
        <v>11.8</v>
      </c>
      <c r="B246" s="27">
        <v>42324</v>
      </c>
      <c r="C246" s="6">
        <f t="shared" si="40"/>
        <v>12.125</v>
      </c>
      <c r="D246" s="18">
        <f t="shared" si="43"/>
        <v>10.704999999999998</v>
      </c>
      <c r="E246" s="1">
        <f t="shared" si="41"/>
        <v>0</v>
      </c>
      <c r="F246" s="13">
        <f t="shared" si="42"/>
        <v>1.2270833333333333</v>
      </c>
      <c r="H246" s="1">
        <f t="shared" si="39"/>
        <v>0</v>
      </c>
      <c r="I246" s="13"/>
    </row>
    <row r="247" spans="1:9">
      <c r="A247" s="17">
        <v>10.7</v>
      </c>
      <c r="B247" s="27">
        <v>42325</v>
      </c>
      <c r="C247" s="6">
        <f t="shared" si="40"/>
        <v>11.024999999999999</v>
      </c>
      <c r="D247" s="18">
        <f t="shared" si="43"/>
        <v>11.504999999999999</v>
      </c>
      <c r="E247" s="1">
        <f t="shared" si="41"/>
        <v>0</v>
      </c>
      <c r="F247" s="13">
        <f t="shared" si="42"/>
        <v>1.5754166666666671</v>
      </c>
      <c r="H247" s="1">
        <f t="shared" si="39"/>
        <v>0</v>
      </c>
      <c r="I247" s="13"/>
    </row>
    <row r="248" spans="1:9">
      <c r="A248" s="17">
        <v>13.100000000000001</v>
      </c>
      <c r="B248" s="27">
        <v>42326</v>
      </c>
      <c r="C248" s="6">
        <f t="shared" si="40"/>
        <v>13.425000000000001</v>
      </c>
      <c r="D248" s="18">
        <f t="shared" si="43"/>
        <v>11.025</v>
      </c>
      <c r="E248" s="1">
        <f t="shared" si="41"/>
        <v>0</v>
      </c>
      <c r="F248" s="13">
        <f t="shared" si="42"/>
        <v>0</v>
      </c>
      <c r="H248" s="1">
        <f t="shared" si="39"/>
        <v>0</v>
      </c>
      <c r="I248" s="13"/>
    </row>
    <row r="249" spans="1:9">
      <c r="A249" s="17">
        <v>11.2</v>
      </c>
      <c r="B249" s="27">
        <v>42327</v>
      </c>
      <c r="C249" s="6">
        <f t="shared" si="40"/>
        <v>11.524999999999999</v>
      </c>
      <c r="D249" s="18">
        <f t="shared" si="43"/>
        <v>9.3049999999999979</v>
      </c>
      <c r="E249" s="1">
        <f t="shared" si="41"/>
        <v>0</v>
      </c>
      <c r="F249" s="13">
        <f t="shared" si="42"/>
        <v>1.4170833333333339</v>
      </c>
      <c r="H249" s="1">
        <f t="shared" si="39"/>
        <v>0</v>
      </c>
      <c r="I249" s="13"/>
    </row>
    <row r="250" spans="1:9">
      <c r="A250" s="17">
        <v>6.6999999999999993</v>
      </c>
      <c r="B250" s="27">
        <v>42328</v>
      </c>
      <c r="C250" s="6">
        <f t="shared" si="40"/>
        <v>7.0249999999999995</v>
      </c>
      <c r="D250" s="18">
        <f t="shared" si="43"/>
        <v>7.3049999999999997</v>
      </c>
      <c r="E250" s="1">
        <f t="shared" si="41"/>
        <v>0</v>
      </c>
      <c r="F250" s="13">
        <f t="shared" si="42"/>
        <v>2.842083333333334</v>
      </c>
      <c r="H250" s="1">
        <f t="shared" si="39"/>
        <v>0</v>
      </c>
      <c r="I250" s="13"/>
    </row>
    <row r="251" spans="1:9">
      <c r="A251" s="17">
        <v>3.1999999999999993</v>
      </c>
      <c r="B251" s="27">
        <v>42329</v>
      </c>
      <c r="C251" s="6">
        <f t="shared" si="40"/>
        <v>3.5249999999999995</v>
      </c>
      <c r="D251" s="18">
        <f t="shared" si="43"/>
        <v>4.7249999999999988</v>
      </c>
      <c r="E251" s="1">
        <f t="shared" si="41"/>
        <v>0</v>
      </c>
      <c r="F251" s="13">
        <f t="shared" si="42"/>
        <v>3.9504166666666674</v>
      </c>
      <c r="H251" s="1">
        <f t="shared" si="39"/>
        <v>0</v>
      </c>
      <c r="I251" s="13"/>
    </row>
    <row r="252" spans="1:9">
      <c r="A252" s="17">
        <v>0.69999999999999929</v>
      </c>
      <c r="B252" s="27">
        <v>42330</v>
      </c>
      <c r="C252" s="6">
        <f t="shared" si="40"/>
        <v>1.0249999999999992</v>
      </c>
      <c r="D252" s="18">
        <f t="shared" si="43"/>
        <v>2.3049999999999993</v>
      </c>
      <c r="E252" s="1">
        <f t="shared" si="41"/>
        <v>0</v>
      </c>
      <c r="F252" s="13">
        <f t="shared" si="42"/>
        <v>4.7420833333333343</v>
      </c>
      <c r="H252" s="1">
        <f t="shared" si="39"/>
        <v>0</v>
      </c>
      <c r="I252" s="13"/>
    </row>
    <row r="253" spans="1:9">
      <c r="A253" s="17">
        <v>0.19999999999999929</v>
      </c>
      <c r="B253" s="27">
        <v>42331</v>
      </c>
      <c r="C253" s="6">
        <f t="shared" si="40"/>
        <v>0.52499999999999925</v>
      </c>
      <c r="D253" s="18">
        <f t="shared" si="43"/>
        <v>1.0250000000000001</v>
      </c>
      <c r="E253" s="1">
        <f t="shared" si="41"/>
        <v>0</v>
      </c>
      <c r="F253" s="13">
        <f t="shared" si="42"/>
        <v>4.9004166666666675</v>
      </c>
      <c r="H253" s="1">
        <f t="shared" si="39"/>
        <v>0</v>
      </c>
      <c r="I253" s="13"/>
    </row>
    <row r="254" spans="1:9">
      <c r="A254" s="17">
        <v>-0.89999999999999858</v>
      </c>
      <c r="B254" s="27">
        <v>42332</v>
      </c>
      <c r="C254" s="6">
        <f t="shared" si="40"/>
        <v>-0.57499999999999862</v>
      </c>
      <c r="D254" s="18">
        <f t="shared" si="43"/>
        <v>0.7649999999999999</v>
      </c>
      <c r="E254" s="1">
        <f t="shared" si="41"/>
        <v>1</v>
      </c>
      <c r="F254" s="13">
        <f t="shared" si="42"/>
        <v>5.2487500000000002</v>
      </c>
      <c r="H254" s="1">
        <f t="shared" si="39"/>
        <v>1</v>
      </c>
      <c r="I254" s="13"/>
    </row>
    <row r="255" spans="1:9">
      <c r="A255" s="17">
        <v>0.30000000000000071</v>
      </c>
      <c r="B255" s="27">
        <v>42333</v>
      </c>
      <c r="C255" s="6">
        <f t="shared" si="40"/>
        <v>0.62500000000000067</v>
      </c>
      <c r="D255" s="18">
        <f t="shared" si="43"/>
        <v>1.1049999999999998</v>
      </c>
      <c r="E255" s="1">
        <f t="shared" si="41"/>
        <v>1</v>
      </c>
      <c r="F255" s="13">
        <f t="shared" si="42"/>
        <v>4.8687500000000004</v>
      </c>
      <c r="H255" s="1">
        <f t="shared" si="39"/>
        <v>0</v>
      </c>
      <c r="I255" s="13"/>
    </row>
    <row r="256" spans="1:9">
      <c r="A256" s="17">
        <v>1.8999999999999986</v>
      </c>
      <c r="B256" s="27">
        <v>42334</v>
      </c>
      <c r="C256" s="6">
        <f t="shared" si="40"/>
        <v>2.2249999999999988</v>
      </c>
      <c r="D256" s="18">
        <f t="shared" si="43"/>
        <v>1.2650000000000001</v>
      </c>
      <c r="E256" s="1">
        <f t="shared" si="41"/>
        <v>1</v>
      </c>
      <c r="F256" s="13">
        <f t="shared" si="42"/>
        <v>4.3620833333333335</v>
      </c>
      <c r="H256" s="1">
        <f t="shared" si="39"/>
        <v>0</v>
      </c>
      <c r="I256" s="13"/>
    </row>
    <row r="257" spans="1:9">
      <c r="A257" s="17">
        <v>2.3999999999999986</v>
      </c>
      <c r="B257" s="27">
        <v>42335</v>
      </c>
      <c r="C257" s="6">
        <f t="shared" si="40"/>
        <v>2.7249999999999988</v>
      </c>
      <c r="D257" s="18">
        <f t="shared" si="43"/>
        <v>2.2649999999999997</v>
      </c>
      <c r="E257" s="1">
        <f t="shared" si="41"/>
        <v>1</v>
      </c>
      <c r="F257" s="13">
        <f t="shared" si="42"/>
        <v>4.2037500000000012</v>
      </c>
      <c r="H257" s="1">
        <f t="shared" si="39"/>
        <v>0</v>
      </c>
      <c r="I257" s="13"/>
    </row>
    <row r="258" spans="1:9">
      <c r="A258" s="17">
        <v>1</v>
      </c>
      <c r="B258" s="27">
        <v>42336</v>
      </c>
      <c r="C258" s="6">
        <f t="shared" si="40"/>
        <v>1.325</v>
      </c>
      <c r="D258" s="18">
        <f t="shared" si="43"/>
        <v>3.6049999999999995</v>
      </c>
      <c r="E258" s="1">
        <f t="shared" si="41"/>
        <v>1</v>
      </c>
      <c r="F258" s="13">
        <f t="shared" si="42"/>
        <v>4.6470833333333328</v>
      </c>
      <c r="H258" s="1">
        <f t="shared" si="39"/>
        <v>0</v>
      </c>
      <c r="I258" s="13"/>
    </row>
    <row r="259" spans="1:9">
      <c r="A259" s="17">
        <v>4.1000000000000014</v>
      </c>
      <c r="B259" s="27">
        <v>42337</v>
      </c>
      <c r="C259" s="6">
        <f t="shared" si="40"/>
        <v>4.4250000000000016</v>
      </c>
      <c r="D259" s="18">
        <f t="shared" si="43"/>
        <v>4.7450000000000001</v>
      </c>
      <c r="E259" s="1">
        <f t="shared" si="41"/>
        <v>1</v>
      </c>
      <c r="F259" s="13">
        <f t="shared" si="42"/>
        <v>3.6654166666666663</v>
      </c>
      <c r="H259" s="1">
        <f t="shared" si="39"/>
        <v>0</v>
      </c>
      <c r="I259" s="13"/>
    </row>
    <row r="260" spans="1:9">
      <c r="A260" s="17">
        <v>7</v>
      </c>
      <c r="B260" s="27">
        <v>42338</v>
      </c>
      <c r="C260" s="6">
        <f t="shared" si="40"/>
        <v>7.3250000000000002</v>
      </c>
      <c r="D260" s="18">
        <f t="shared" si="43"/>
        <v>5.9050000000000002</v>
      </c>
      <c r="E260" s="1">
        <f t="shared" si="41"/>
        <v>1</v>
      </c>
      <c r="F260" s="13">
        <f t="shared" si="42"/>
        <v>2.7470833333333338</v>
      </c>
      <c r="H260" s="1">
        <f t="shared" si="39"/>
        <v>0</v>
      </c>
      <c r="I260" s="13"/>
    </row>
    <row r="261" spans="1:9">
      <c r="A261" s="17">
        <v>7.6000000000000014</v>
      </c>
      <c r="B261" s="27">
        <v>42339</v>
      </c>
      <c r="C261" s="6">
        <f t="shared" si="40"/>
        <v>7.9250000000000016</v>
      </c>
      <c r="D261" s="18">
        <f t="shared" si="43"/>
        <v>7.0250000000000012</v>
      </c>
      <c r="E261" s="1">
        <f t="shared" si="41"/>
        <v>1</v>
      </c>
      <c r="F261" s="13">
        <f t="shared" si="42"/>
        <v>2.5570833333333329</v>
      </c>
      <c r="H261" s="1">
        <f t="shared" si="39"/>
        <v>0</v>
      </c>
      <c r="I261" s="13"/>
    </row>
    <row r="262" spans="1:9">
      <c r="A262" s="17">
        <v>8.1999999999999993</v>
      </c>
      <c r="B262" s="27">
        <v>42340</v>
      </c>
      <c r="C262" s="6">
        <f t="shared" si="40"/>
        <v>8.5249999999999986</v>
      </c>
      <c r="D262" s="18">
        <f t="shared" si="43"/>
        <v>6.8849999999999998</v>
      </c>
      <c r="E262" s="1">
        <f t="shared" si="41"/>
        <v>1</v>
      </c>
      <c r="F262" s="13">
        <f t="shared" si="42"/>
        <v>2.3670833333333339</v>
      </c>
      <c r="H262" s="1">
        <f t="shared" si="39"/>
        <v>0</v>
      </c>
      <c r="I262" s="13"/>
    </row>
    <row r="263" spans="1:9">
      <c r="A263" s="17">
        <v>6.6000000000000014</v>
      </c>
      <c r="B263" s="27">
        <v>42341</v>
      </c>
      <c r="C263" s="6">
        <f t="shared" si="40"/>
        <v>6.9250000000000016</v>
      </c>
      <c r="D263" s="18">
        <f t="shared" si="43"/>
        <v>6.464999999999999</v>
      </c>
      <c r="E263" s="1">
        <f t="shared" si="41"/>
        <v>1</v>
      </c>
      <c r="F263" s="13">
        <f t="shared" si="42"/>
        <v>2.8737499999999998</v>
      </c>
      <c r="H263" s="1">
        <f t="shared" si="39"/>
        <v>0</v>
      </c>
      <c r="I263" s="13"/>
    </row>
    <row r="264" spans="1:9">
      <c r="A264" s="17">
        <v>3.3999999999999986</v>
      </c>
      <c r="B264" s="27">
        <v>42342</v>
      </c>
      <c r="C264" s="6">
        <f t="shared" si="40"/>
        <v>3.7249999999999988</v>
      </c>
      <c r="D264" s="18">
        <f t="shared" si="43"/>
        <v>6.1649999999999991</v>
      </c>
      <c r="E264" s="1">
        <f t="shared" si="41"/>
        <v>1</v>
      </c>
      <c r="F264" s="13">
        <f t="shared" si="42"/>
        <v>3.8870833333333343</v>
      </c>
      <c r="H264" s="1">
        <f t="shared" si="39"/>
        <v>0</v>
      </c>
      <c r="I264" s="13"/>
    </row>
    <row r="265" spans="1:9">
      <c r="A265" s="17">
        <v>4.8999999999999986</v>
      </c>
      <c r="B265" s="27">
        <v>42343</v>
      </c>
      <c r="C265" s="6">
        <f t="shared" si="40"/>
        <v>5.2249999999999988</v>
      </c>
      <c r="D265" s="18">
        <f t="shared" si="43"/>
        <v>5.8450000000000006</v>
      </c>
      <c r="E265" s="1">
        <f t="shared" si="41"/>
        <v>1</v>
      </c>
      <c r="F265" s="13">
        <f t="shared" si="42"/>
        <v>3.4120833333333342</v>
      </c>
      <c r="H265" s="1">
        <f t="shared" si="39"/>
        <v>0</v>
      </c>
      <c r="I265" s="13"/>
    </row>
    <row r="266" spans="1:9">
      <c r="A266" s="17">
        <v>6.1000000000000014</v>
      </c>
      <c r="B266" s="27">
        <v>42344</v>
      </c>
      <c r="C266" s="6">
        <f t="shared" si="40"/>
        <v>6.4250000000000016</v>
      </c>
      <c r="D266" s="18">
        <f t="shared" si="43"/>
        <v>5.0049999999999999</v>
      </c>
      <c r="E266" s="1">
        <f t="shared" si="41"/>
        <v>1</v>
      </c>
      <c r="F266" s="13">
        <f t="shared" si="42"/>
        <v>3.032083333333333</v>
      </c>
      <c r="H266" s="1">
        <f t="shared" si="39"/>
        <v>0</v>
      </c>
      <c r="I266" s="13"/>
    </row>
    <row r="267" spans="1:9">
      <c r="A267" s="17">
        <v>6.6000000000000014</v>
      </c>
      <c r="B267" s="27">
        <v>42345</v>
      </c>
      <c r="C267" s="6">
        <f t="shared" si="40"/>
        <v>6.9250000000000016</v>
      </c>
      <c r="D267" s="18">
        <f t="shared" si="43"/>
        <v>4.9850000000000003</v>
      </c>
      <c r="E267" s="1">
        <f t="shared" si="41"/>
        <v>1</v>
      </c>
      <c r="F267" s="13">
        <f t="shared" si="42"/>
        <v>2.8737499999999998</v>
      </c>
      <c r="H267" s="1">
        <f t="shared" si="39"/>
        <v>0</v>
      </c>
      <c r="I267" s="13"/>
    </row>
    <row r="268" spans="1:9">
      <c r="A268" s="17">
        <v>2.3999999999999986</v>
      </c>
      <c r="B268" s="27">
        <v>42346</v>
      </c>
      <c r="C268" s="6">
        <f t="shared" si="40"/>
        <v>2.7249999999999988</v>
      </c>
      <c r="D268" s="18">
        <f t="shared" si="43"/>
        <v>4.3849999999999998</v>
      </c>
      <c r="E268" s="1">
        <f t="shared" si="41"/>
        <v>1</v>
      </c>
      <c r="F268" s="13">
        <f t="shared" si="42"/>
        <v>4.2037500000000012</v>
      </c>
      <c r="H268" s="1">
        <f t="shared" si="39"/>
        <v>0</v>
      </c>
      <c r="I268" s="13"/>
    </row>
    <row r="269" spans="1:9">
      <c r="A269" s="17">
        <v>3.3000000000000007</v>
      </c>
      <c r="B269" s="27">
        <v>42347</v>
      </c>
      <c r="C269" s="6">
        <f t="shared" si="40"/>
        <v>3.6250000000000009</v>
      </c>
      <c r="D269" s="18">
        <f t="shared" si="43"/>
        <v>3.5449999999999995</v>
      </c>
      <c r="E269" s="1">
        <f t="shared" si="41"/>
        <v>1</v>
      </c>
      <c r="F269" s="13">
        <f t="shared" si="42"/>
        <v>3.9187500000000002</v>
      </c>
      <c r="H269" s="1">
        <f t="shared" si="39"/>
        <v>0</v>
      </c>
      <c r="I269" s="13"/>
    </row>
    <row r="270" spans="1:9">
      <c r="A270" s="17">
        <v>1.8999999999999986</v>
      </c>
      <c r="B270" s="27">
        <v>42348</v>
      </c>
      <c r="C270" s="6">
        <f t="shared" si="40"/>
        <v>2.2249999999999988</v>
      </c>
      <c r="D270" s="18">
        <f t="shared" si="43"/>
        <v>3.1849999999999996</v>
      </c>
      <c r="E270" s="1">
        <f t="shared" si="41"/>
        <v>1</v>
      </c>
      <c r="F270" s="13">
        <f t="shared" si="42"/>
        <v>4.3620833333333335</v>
      </c>
      <c r="H270" s="1">
        <f t="shared" si="39"/>
        <v>0</v>
      </c>
      <c r="I270" s="13"/>
    </row>
    <row r="271" spans="1:9">
      <c r="A271" s="17">
        <v>1.8999999999999986</v>
      </c>
      <c r="B271" s="27">
        <v>42349</v>
      </c>
      <c r="C271" s="6">
        <f t="shared" si="40"/>
        <v>2.2249999999999988</v>
      </c>
      <c r="D271" s="18">
        <f t="shared" si="43"/>
        <v>3.8250000000000002</v>
      </c>
      <c r="E271" s="1">
        <f t="shared" si="41"/>
        <v>1</v>
      </c>
      <c r="F271" s="13">
        <f t="shared" si="42"/>
        <v>4.3620833333333335</v>
      </c>
      <c r="H271" s="1">
        <f t="shared" si="39"/>
        <v>0</v>
      </c>
      <c r="I271" s="13"/>
    </row>
    <row r="272" spans="1:9">
      <c r="A272" s="17">
        <v>4.8000000000000007</v>
      </c>
      <c r="B272" s="27">
        <v>42350</v>
      </c>
      <c r="C272" s="6">
        <f t="shared" si="40"/>
        <v>5.1250000000000009</v>
      </c>
      <c r="D272" s="18">
        <f t="shared" si="43"/>
        <v>3.3850000000000002</v>
      </c>
      <c r="E272" s="1">
        <f t="shared" si="41"/>
        <v>1</v>
      </c>
      <c r="F272" s="13">
        <f t="shared" si="42"/>
        <v>3.4437500000000001</v>
      </c>
      <c r="H272" s="1">
        <f t="shared" si="39"/>
        <v>0</v>
      </c>
      <c r="I272" s="13"/>
    </row>
    <row r="273" spans="1:9">
      <c r="A273" s="17">
        <v>5.6000000000000014</v>
      </c>
      <c r="B273" s="27">
        <v>42351</v>
      </c>
      <c r="C273" s="6">
        <f t="shared" si="40"/>
        <v>5.9250000000000016</v>
      </c>
      <c r="D273" s="18">
        <f t="shared" si="43"/>
        <v>3.8650000000000007</v>
      </c>
      <c r="E273" s="1">
        <f t="shared" si="41"/>
        <v>1</v>
      </c>
      <c r="F273" s="13">
        <f t="shared" si="42"/>
        <v>3.1904166666666662</v>
      </c>
      <c r="H273" s="1">
        <f t="shared" ref="H273:H336" si="44">IF(F273&gt;H$15,1,0)</f>
        <v>0</v>
      </c>
      <c r="I273" s="13"/>
    </row>
    <row r="274" spans="1:9">
      <c r="A274" s="17">
        <v>1.1000000000000014</v>
      </c>
      <c r="B274" s="27">
        <v>42352</v>
      </c>
      <c r="C274" s="6">
        <f t="shared" ref="C274:C337" si="45">A274+A$16</f>
        <v>1.4250000000000014</v>
      </c>
      <c r="D274" s="18">
        <f t="shared" si="43"/>
        <v>4.3650000000000002</v>
      </c>
      <c r="E274" s="1">
        <f t="shared" ref="E274:E337" si="46">E273+H274</f>
        <v>1</v>
      </c>
      <c r="F274" s="13">
        <f t="shared" ref="F274:F337" si="47">IF(F$16-$C274&gt;0,(F$16+F$14-$C274)*F$15/30,0)</f>
        <v>4.6154166666666665</v>
      </c>
      <c r="H274" s="1">
        <f t="shared" si="44"/>
        <v>0</v>
      </c>
      <c r="I274" s="13"/>
    </row>
    <row r="275" spans="1:9">
      <c r="A275" s="17">
        <v>4.3000000000000007</v>
      </c>
      <c r="B275" s="27">
        <v>42353</v>
      </c>
      <c r="C275" s="6">
        <f t="shared" si="45"/>
        <v>4.6250000000000009</v>
      </c>
      <c r="D275" s="18">
        <f t="shared" si="43"/>
        <v>4.9450000000000003</v>
      </c>
      <c r="E275" s="1">
        <f t="shared" si="46"/>
        <v>1</v>
      </c>
      <c r="F275" s="13">
        <f t="shared" si="47"/>
        <v>3.6020833333333333</v>
      </c>
      <c r="H275" s="1">
        <f t="shared" si="44"/>
        <v>0</v>
      </c>
      <c r="I275" s="13"/>
    </row>
    <row r="276" spans="1:9">
      <c r="A276" s="17">
        <v>4.3999999999999986</v>
      </c>
      <c r="B276" s="27">
        <v>42354</v>
      </c>
      <c r="C276" s="6">
        <f t="shared" si="45"/>
        <v>4.7249999999999988</v>
      </c>
      <c r="D276" s="18">
        <f t="shared" ref="D276:D339" si="48">SUM(C274:C278)/5</f>
        <v>5.3049999999999997</v>
      </c>
      <c r="E276" s="1">
        <f t="shared" si="46"/>
        <v>1</v>
      </c>
      <c r="F276" s="13">
        <f t="shared" si="47"/>
        <v>3.5704166666666675</v>
      </c>
      <c r="H276" s="1">
        <f t="shared" si="44"/>
        <v>0</v>
      </c>
      <c r="I276" s="13"/>
    </row>
    <row r="277" spans="1:9">
      <c r="A277" s="17">
        <v>7.6999999999999993</v>
      </c>
      <c r="B277" s="27">
        <v>42355</v>
      </c>
      <c r="C277" s="6">
        <f t="shared" si="45"/>
        <v>8.0249999999999986</v>
      </c>
      <c r="D277" s="18">
        <f t="shared" si="48"/>
        <v>6.6449999999999987</v>
      </c>
      <c r="E277" s="1">
        <f t="shared" si="46"/>
        <v>1</v>
      </c>
      <c r="F277" s="13">
        <f t="shared" si="47"/>
        <v>2.5254166666666671</v>
      </c>
      <c r="H277" s="1">
        <f t="shared" si="44"/>
        <v>0</v>
      </c>
      <c r="I277" s="13"/>
    </row>
    <row r="278" spans="1:9">
      <c r="A278" s="17">
        <v>7.3999999999999986</v>
      </c>
      <c r="B278" s="27">
        <v>42356</v>
      </c>
      <c r="C278" s="6">
        <f t="shared" si="45"/>
        <v>7.7249999999999988</v>
      </c>
      <c r="D278" s="18">
        <f t="shared" si="48"/>
        <v>6.4849999999999994</v>
      </c>
      <c r="E278" s="1">
        <f t="shared" si="46"/>
        <v>1</v>
      </c>
      <c r="F278" s="13">
        <f t="shared" si="47"/>
        <v>2.6204166666666677</v>
      </c>
      <c r="H278" s="1">
        <f t="shared" si="44"/>
        <v>0</v>
      </c>
      <c r="I278" s="13"/>
    </row>
    <row r="279" spans="1:9">
      <c r="A279" s="17">
        <v>7.8000000000000007</v>
      </c>
      <c r="B279" s="27">
        <v>42357</v>
      </c>
      <c r="C279" s="6">
        <f t="shared" si="45"/>
        <v>8.125</v>
      </c>
      <c r="D279" s="18">
        <f t="shared" si="48"/>
        <v>6.544999999999999</v>
      </c>
      <c r="E279" s="1">
        <f t="shared" si="46"/>
        <v>1</v>
      </c>
      <c r="F279" s="13">
        <f t="shared" si="47"/>
        <v>2.4937499999999999</v>
      </c>
      <c r="H279" s="1">
        <f t="shared" si="44"/>
        <v>0</v>
      </c>
      <c r="I279" s="13"/>
    </row>
    <row r="280" spans="1:9">
      <c r="A280" s="17">
        <v>3.5</v>
      </c>
      <c r="B280" s="27">
        <v>42358</v>
      </c>
      <c r="C280" s="6">
        <f t="shared" si="45"/>
        <v>3.8250000000000002</v>
      </c>
      <c r="D280" s="18">
        <f t="shared" si="48"/>
        <v>6.8449999999999989</v>
      </c>
      <c r="E280" s="1">
        <f t="shared" si="46"/>
        <v>1</v>
      </c>
      <c r="F280" s="13">
        <f t="shared" si="47"/>
        <v>3.8554166666666672</v>
      </c>
      <c r="H280" s="1">
        <f t="shared" si="44"/>
        <v>0</v>
      </c>
      <c r="I280" s="13"/>
    </row>
    <row r="281" spans="1:9">
      <c r="A281" s="17">
        <v>4.6999999999999993</v>
      </c>
      <c r="B281" s="27">
        <v>42359</v>
      </c>
      <c r="C281" s="6">
        <f t="shared" si="45"/>
        <v>5.0249999999999995</v>
      </c>
      <c r="D281" s="18">
        <f t="shared" si="48"/>
        <v>7.0250000000000004</v>
      </c>
      <c r="E281" s="1">
        <f t="shared" si="46"/>
        <v>1</v>
      </c>
      <c r="F281" s="13">
        <f t="shared" si="47"/>
        <v>3.4754166666666673</v>
      </c>
      <c r="H281" s="1">
        <f t="shared" si="44"/>
        <v>0</v>
      </c>
      <c r="I281" s="13"/>
    </row>
    <row r="282" spans="1:9">
      <c r="A282" s="17">
        <v>9.1999999999999993</v>
      </c>
      <c r="B282" s="27">
        <v>42360</v>
      </c>
      <c r="C282" s="6">
        <f t="shared" si="45"/>
        <v>9.5249999999999986</v>
      </c>
      <c r="D282" s="18">
        <f t="shared" si="48"/>
        <v>6.1049999999999995</v>
      </c>
      <c r="E282" s="1">
        <f t="shared" si="46"/>
        <v>1</v>
      </c>
      <c r="F282" s="13">
        <f t="shared" si="47"/>
        <v>2.0504166666666674</v>
      </c>
      <c r="H282" s="1">
        <f t="shared" si="44"/>
        <v>0</v>
      </c>
      <c r="I282" s="13"/>
    </row>
    <row r="283" spans="1:9">
      <c r="A283" s="17">
        <v>8.3000000000000007</v>
      </c>
      <c r="B283" s="27">
        <v>42361</v>
      </c>
      <c r="C283" s="6">
        <f t="shared" si="45"/>
        <v>8.625</v>
      </c>
      <c r="D283" s="18">
        <f t="shared" si="48"/>
        <v>7.0649999999999995</v>
      </c>
      <c r="E283" s="1">
        <f t="shared" si="46"/>
        <v>1</v>
      </c>
      <c r="F283" s="13">
        <f t="shared" si="47"/>
        <v>2.3354166666666667</v>
      </c>
      <c r="H283" s="1">
        <f t="shared" si="44"/>
        <v>0</v>
      </c>
      <c r="I283" s="13"/>
    </row>
    <row r="284" spans="1:9">
      <c r="A284" s="17">
        <v>3.1999999999999993</v>
      </c>
      <c r="B284" s="27">
        <v>42362</v>
      </c>
      <c r="C284" s="6">
        <f t="shared" si="45"/>
        <v>3.5249999999999995</v>
      </c>
      <c r="D284" s="18">
        <f t="shared" si="48"/>
        <v>8.2649999999999988</v>
      </c>
      <c r="E284" s="1">
        <f t="shared" si="46"/>
        <v>1</v>
      </c>
      <c r="F284" s="13">
        <f t="shared" si="47"/>
        <v>3.9504166666666674</v>
      </c>
      <c r="H284" s="1">
        <f t="shared" si="44"/>
        <v>0</v>
      </c>
      <c r="I284" s="13"/>
    </row>
    <row r="285" spans="1:9">
      <c r="A285" s="17">
        <v>8.3000000000000007</v>
      </c>
      <c r="B285" s="27">
        <v>42363</v>
      </c>
      <c r="C285" s="6">
        <f t="shared" si="45"/>
        <v>8.625</v>
      </c>
      <c r="D285" s="18">
        <f t="shared" si="48"/>
        <v>8.0649999999999995</v>
      </c>
      <c r="E285" s="1">
        <f t="shared" si="46"/>
        <v>1</v>
      </c>
      <c r="F285" s="13">
        <f t="shared" si="47"/>
        <v>2.3354166666666667</v>
      </c>
      <c r="H285" s="1">
        <f t="shared" si="44"/>
        <v>0</v>
      </c>
      <c r="I285" s="13"/>
    </row>
    <row r="286" spans="1:9">
      <c r="A286" s="17">
        <v>10.7</v>
      </c>
      <c r="B286" s="27">
        <v>42364</v>
      </c>
      <c r="C286" s="6">
        <f t="shared" si="45"/>
        <v>11.024999999999999</v>
      </c>
      <c r="D286" s="18">
        <f t="shared" si="48"/>
        <v>7.9249999999999998</v>
      </c>
      <c r="E286" s="1">
        <f t="shared" si="46"/>
        <v>1</v>
      </c>
      <c r="F286" s="13">
        <f t="shared" si="47"/>
        <v>1.5754166666666671</v>
      </c>
      <c r="H286" s="1">
        <f t="shared" si="44"/>
        <v>0</v>
      </c>
      <c r="I286" s="13"/>
    </row>
    <row r="287" spans="1:9">
      <c r="A287" s="17">
        <v>8.1999999999999993</v>
      </c>
      <c r="B287" s="27">
        <v>42365</v>
      </c>
      <c r="C287" s="6">
        <f t="shared" si="45"/>
        <v>8.5249999999999986</v>
      </c>
      <c r="D287" s="18">
        <f t="shared" si="48"/>
        <v>7.9450000000000003</v>
      </c>
      <c r="E287" s="1">
        <f t="shared" si="46"/>
        <v>1</v>
      </c>
      <c r="F287" s="13">
        <f t="shared" si="47"/>
        <v>2.3670833333333339</v>
      </c>
      <c r="H287" s="1">
        <f t="shared" si="44"/>
        <v>0</v>
      </c>
      <c r="I287" s="13"/>
    </row>
    <row r="288" spans="1:9">
      <c r="A288" s="17">
        <v>7.6000000000000014</v>
      </c>
      <c r="B288" s="27">
        <v>42366</v>
      </c>
      <c r="C288" s="6">
        <f t="shared" si="45"/>
        <v>7.9250000000000016</v>
      </c>
      <c r="D288" s="18">
        <f t="shared" si="48"/>
        <v>6.3649999999999993</v>
      </c>
      <c r="E288" s="1">
        <f t="shared" si="46"/>
        <v>1</v>
      </c>
      <c r="F288" s="13">
        <f t="shared" si="47"/>
        <v>2.5570833333333329</v>
      </c>
      <c r="H288" s="1">
        <f t="shared" si="44"/>
        <v>0</v>
      </c>
      <c r="I288" s="13"/>
    </row>
    <row r="289" spans="1:9">
      <c r="A289" s="17">
        <v>3.3000000000000007</v>
      </c>
      <c r="B289" s="27">
        <v>42367</v>
      </c>
      <c r="C289" s="6">
        <f t="shared" si="45"/>
        <v>3.6250000000000009</v>
      </c>
      <c r="D289" s="18">
        <f t="shared" si="48"/>
        <v>3.7049999999999992</v>
      </c>
      <c r="E289" s="1">
        <f t="shared" si="46"/>
        <v>1</v>
      </c>
      <c r="F289" s="13">
        <f t="shared" si="47"/>
        <v>3.9187500000000002</v>
      </c>
      <c r="H289" s="1">
        <f t="shared" si="44"/>
        <v>0</v>
      </c>
      <c r="I289" s="13"/>
    </row>
    <row r="290" spans="1:9">
      <c r="A290" s="17">
        <v>0.39999999999999858</v>
      </c>
      <c r="B290" s="27">
        <v>42368</v>
      </c>
      <c r="C290" s="6">
        <f t="shared" si="45"/>
        <v>0.72499999999999853</v>
      </c>
      <c r="D290" s="18">
        <f t="shared" si="48"/>
        <v>1.825</v>
      </c>
      <c r="E290" s="1">
        <f t="shared" si="46"/>
        <v>1</v>
      </c>
      <c r="F290" s="13">
        <f t="shared" si="47"/>
        <v>4.8370833333333341</v>
      </c>
      <c r="H290" s="1">
        <f t="shared" si="44"/>
        <v>0</v>
      </c>
      <c r="I290" s="13"/>
    </row>
    <row r="291" spans="1:9">
      <c r="A291" s="17">
        <v>-2.6000000000000014</v>
      </c>
      <c r="B291" s="27">
        <v>42369</v>
      </c>
      <c r="C291" s="6">
        <f t="shared" si="45"/>
        <v>-2.2750000000000012</v>
      </c>
      <c r="D291" s="18">
        <f t="shared" si="48"/>
        <v>0.12500000000000008</v>
      </c>
      <c r="E291" s="1">
        <f t="shared" si="46"/>
        <v>2</v>
      </c>
      <c r="F291" s="13">
        <f t="shared" si="47"/>
        <v>5.7870833333333334</v>
      </c>
      <c r="H291" s="1">
        <f t="shared" si="44"/>
        <v>1</v>
      </c>
      <c r="I291" s="13"/>
    </row>
    <row r="292" spans="1:9">
      <c r="A292" s="17">
        <v>-1.1999999999999993</v>
      </c>
      <c r="B292" s="27">
        <v>42370</v>
      </c>
      <c r="C292" s="6">
        <f t="shared" si="45"/>
        <v>-0.87499999999999933</v>
      </c>
      <c r="D292" s="18">
        <f t="shared" si="48"/>
        <v>-1.4750000000000008</v>
      </c>
      <c r="E292" s="1">
        <f t="shared" si="46"/>
        <v>3</v>
      </c>
      <c r="F292" s="13">
        <f t="shared" si="47"/>
        <v>5.34375</v>
      </c>
      <c r="H292" s="1">
        <f t="shared" si="44"/>
        <v>1</v>
      </c>
      <c r="I292" s="13"/>
    </row>
    <row r="293" spans="1:9">
      <c r="A293" s="17">
        <v>-0.89999999999999858</v>
      </c>
      <c r="B293" s="27">
        <v>42371</v>
      </c>
      <c r="C293" s="6">
        <f t="shared" si="45"/>
        <v>-0.57499999999999862</v>
      </c>
      <c r="D293" s="18">
        <f t="shared" si="48"/>
        <v>-2.835</v>
      </c>
      <c r="E293" s="1">
        <f t="shared" si="46"/>
        <v>4</v>
      </c>
      <c r="F293" s="13">
        <f t="shared" si="47"/>
        <v>5.2487500000000002</v>
      </c>
      <c r="H293" s="1">
        <f t="shared" si="44"/>
        <v>1</v>
      </c>
      <c r="I293" s="13"/>
    </row>
    <row r="294" spans="1:9">
      <c r="A294" s="17">
        <v>-4.7000000000000028</v>
      </c>
      <c r="B294" s="27">
        <v>42372</v>
      </c>
      <c r="C294" s="6">
        <f t="shared" si="45"/>
        <v>-4.3750000000000027</v>
      </c>
      <c r="D294" s="18">
        <f t="shared" si="48"/>
        <v>-3.4350000000000001</v>
      </c>
      <c r="E294" s="1">
        <f t="shared" si="46"/>
        <v>5</v>
      </c>
      <c r="F294" s="13">
        <f t="shared" si="47"/>
        <v>6.4520833333333343</v>
      </c>
      <c r="H294" s="1">
        <f t="shared" si="44"/>
        <v>1</v>
      </c>
      <c r="I294" s="13"/>
    </row>
    <row r="295" spans="1:9">
      <c r="A295" s="17">
        <v>-6.3999999999999986</v>
      </c>
      <c r="B295" s="27">
        <v>42373</v>
      </c>
      <c r="C295" s="6">
        <f t="shared" si="45"/>
        <v>-6.0749999999999984</v>
      </c>
      <c r="D295" s="18">
        <f t="shared" si="48"/>
        <v>-3.8950000000000005</v>
      </c>
      <c r="E295" s="1">
        <f t="shared" si="46"/>
        <v>6</v>
      </c>
      <c r="F295" s="13">
        <f t="shared" si="47"/>
        <v>6.9904166666666665</v>
      </c>
      <c r="H295" s="1">
        <f t="shared" si="44"/>
        <v>1</v>
      </c>
      <c r="I295" s="13"/>
    </row>
    <row r="296" spans="1:9">
      <c r="A296" s="17">
        <v>-5.6000000000000014</v>
      </c>
      <c r="B296" s="27">
        <v>42374</v>
      </c>
      <c r="C296" s="6">
        <f t="shared" si="45"/>
        <v>-5.2750000000000012</v>
      </c>
      <c r="D296" s="18">
        <f t="shared" si="48"/>
        <v>-4.035000000000001</v>
      </c>
      <c r="E296" s="1">
        <f t="shared" si="46"/>
        <v>7</v>
      </c>
      <c r="F296" s="13">
        <f t="shared" si="47"/>
        <v>6.7370833333333335</v>
      </c>
      <c r="H296" s="1">
        <f t="shared" si="44"/>
        <v>1</v>
      </c>
      <c r="I296" s="13"/>
    </row>
    <row r="297" spans="1:9">
      <c r="A297" s="17">
        <v>-3.5</v>
      </c>
      <c r="B297" s="27">
        <v>42375</v>
      </c>
      <c r="C297" s="6">
        <f t="shared" si="45"/>
        <v>-3.1749999999999998</v>
      </c>
      <c r="D297" s="18">
        <f t="shared" si="48"/>
        <v>-2.6950000000000003</v>
      </c>
      <c r="E297" s="1">
        <f t="shared" si="46"/>
        <v>8</v>
      </c>
      <c r="F297" s="13">
        <f t="shared" si="47"/>
        <v>6.0720833333333335</v>
      </c>
      <c r="H297" s="1">
        <f t="shared" si="44"/>
        <v>1</v>
      </c>
      <c r="I297" s="13"/>
    </row>
    <row r="298" spans="1:9">
      <c r="A298" s="17">
        <v>-1.6000000000000014</v>
      </c>
      <c r="B298" s="27">
        <v>42376</v>
      </c>
      <c r="C298" s="6">
        <f t="shared" si="45"/>
        <v>-1.2750000000000015</v>
      </c>
      <c r="D298" s="18">
        <f t="shared" si="48"/>
        <v>-2.055000000000001</v>
      </c>
      <c r="E298" s="1">
        <f t="shared" si="46"/>
        <v>9</v>
      </c>
      <c r="F298" s="13">
        <f t="shared" si="47"/>
        <v>5.4704166666666669</v>
      </c>
      <c r="H298" s="1">
        <f t="shared" si="44"/>
        <v>1</v>
      </c>
      <c r="I298" s="13"/>
    </row>
    <row r="299" spans="1:9">
      <c r="A299" s="17">
        <v>2</v>
      </c>
      <c r="B299" s="27">
        <v>42377</v>
      </c>
      <c r="C299" s="6">
        <f t="shared" si="45"/>
        <v>2.3250000000000002</v>
      </c>
      <c r="D299" s="18">
        <f t="shared" si="48"/>
        <v>-0.83500000000000063</v>
      </c>
      <c r="E299" s="1">
        <f t="shared" si="46"/>
        <v>9</v>
      </c>
      <c r="F299" s="13">
        <f t="shared" si="47"/>
        <v>4.3304166666666664</v>
      </c>
      <c r="H299" s="1">
        <f t="shared" si="44"/>
        <v>0</v>
      </c>
      <c r="I299" s="13"/>
    </row>
    <row r="300" spans="1:9">
      <c r="A300" s="17">
        <v>-3.2000000000000028</v>
      </c>
      <c r="B300" s="27">
        <v>42378</v>
      </c>
      <c r="C300" s="6">
        <f t="shared" si="45"/>
        <v>-2.8750000000000027</v>
      </c>
      <c r="D300" s="18">
        <f t="shared" si="48"/>
        <v>0.28499999999999953</v>
      </c>
      <c r="E300" s="1">
        <f t="shared" si="46"/>
        <v>10</v>
      </c>
      <c r="F300" s="13">
        <f t="shared" si="47"/>
        <v>5.9770833333333346</v>
      </c>
      <c r="H300" s="1">
        <f t="shared" si="44"/>
        <v>1</v>
      </c>
      <c r="I300" s="13"/>
    </row>
    <row r="301" spans="1:9">
      <c r="A301" s="17">
        <v>0.5</v>
      </c>
      <c r="B301" s="27">
        <v>42379</v>
      </c>
      <c r="C301" s="6">
        <f t="shared" si="45"/>
        <v>0.82499999999999996</v>
      </c>
      <c r="D301" s="18">
        <f t="shared" si="48"/>
        <v>1.4650000000000001</v>
      </c>
      <c r="E301" s="1">
        <f t="shared" si="46"/>
        <v>10</v>
      </c>
      <c r="F301" s="13">
        <f t="shared" si="47"/>
        <v>4.8054166666666669</v>
      </c>
      <c r="H301" s="1">
        <f t="shared" si="44"/>
        <v>0</v>
      </c>
      <c r="I301" s="13"/>
    </row>
    <row r="302" spans="1:9">
      <c r="A302" s="17">
        <v>2.1000000000000014</v>
      </c>
      <c r="B302" s="27">
        <v>42380</v>
      </c>
      <c r="C302" s="6">
        <f t="shared" si="45"/>
        <v>2.4250000000000016</v>
      </c>
      <c r="D302" s="18">
        <f t="shared" si="48"/>
        <v>1.6649999999999998</v>
      </c>
      <c r="E302" s="1">
        <f t="shared" si="46"/>
        <v>10</v>
      </c>
      <c r="F302" s="13">
        <f t="shared" si="47"/>
        <v>4.2987500000000001</v>
      </c>
      <c r="H302" s="1">
        <f t="shared" si="44"/>
        <v>0</v>
      </c>
      <c r="I302" s="13"/>
    </row>
    <row r="303" spans="1:9">
      <c r="A303" s="17">
        <v>4.3000000000000007</v>
      </c>
      <c r="B303" s="27">
        <v>42381</v>
      </c>
      <c r="C303" s="6">
        <f t="shared" si="45"/>
        <v>4.6250000000000009</v>
      </c>
      <c r="D303" s="18">
        <f t="shared" si="48"/>
        <v>2.4450000000000003</v>
      </c>
      <c r="E303" s="1">
        <f t="shared" si="46"/>
        <v>10</v>
      </c>
      <c r="F303" s="13">
        <f t="shared" si="47"/>
        <v>3.6020833333333333</v>
      </c>
      <c r="H303" s="1">
        <f t="shared" si="44"/>
        <v>0</v>
      </c>
      <c r="I303" s="13"/>
    </row>
    <row r="304" spans="1:9">
      <c r="A304" s="17">
        <v>3</v>
      </c>
      <c r="B304" s="27">
        <v>42382</v>
      </c>
      <c r="C304" s="6">
        <f t="shared" si="45"/>
        <v>3.3250000000000002</v>
      </c>
      <c r="D304" s="18">
        <f t="shared" si="48"/>
        <v>2.4650000000000007</v>
      </c>
      <c r="E304" s="1">
        <f t="shared" si="46"/>
        <v>10</v>
      </c>
      <c r="F304" s="13">
        <f t="shared" si="47"/>
        <v>4.0137499999999999</v>
      </c>
      <c r="H304" s="1">
        <f t="shared" si="44"/>
        <v>0</v>
      </c>
      <c r="I304" s="13"/>
    </row>
    <row r="305" spans="1:9">
      <c r="A305" s="17">
        <v>0.69999999999999929</v>
      </c>
      <c r="B305" s="27">
        <v>42383</v>
      </c>
      <c r="C305" s="6">
        <f t="shared" si="45"/>
        <v>1.0249999999999992</v>
      </c>
      <c r="D305" s="18">
        <f t="shared" si="48"/>
        <v>1.7050000000000001</v>
      </c>
      <c r="E305" s="1">
        <f t="shared" si="46"/>
        <v>10</v>
      </c>
      <c r="F305" s="13">
        <f t="shared" si="47"/>
        <v>4.7420833333333343</v>
      </c>
      <c r="H305" s="1">
        <f t="shared" si="44"/>
        <v>0</v>
      </c>
      <c r="I305" s="13"/>
    </row>
    <row r="306" spans="1:9">
      <c r="A306" s="17">
        <v>0.60000000000000142</v>
      </c>
      <c r="B306" s="27">
        <v>42384</v>
      </c>
      <c r="C306" s="6">
        <f t="shared" si="45"/>
        <v>0.92500000000000138</v>
      </c>
      <c r="D306" s="18">
        <f t="shared" si="48"/>
        <v>0.18500000000000102</v>
      </c>
      <c r="E306" s="1">
        <f t="shared" si="46"/>
        <v>10</v>
      </c>
      <c r="F306" s="13">
        <f t="shared" si="47"/>
        <v>4.7737500000000006</v>
      </c>
      <c r="H306" s="1">
        <f t="shared" si="44"/>
        <v>0</v>
      </c>
      <c r="I306" s="13"/>
    </row>
    <row r="307" spans="1:9">
      <c r="A307" s="17">
        <v>-1.6999999999999993</v>
      </c>
      <c r="B307" s="27">
        <v>42385</v>
      </c>
      <c r="C307" s="6">
        <f t="shared" si="45"/>
        <v>-1.3749999999999993</v>
      </c>
      <c r="D307" s="18">
        <f t="shared" si="48"/>
        <v>-1.8349999999999995</v>
      </c>
      <c r="E307" s="1">
        <f t="shared" si="46"/>
        <v>11</v>
      </c>
      <c r="F307" s="13">
        <f t="shared" si="47"/>
        <v>5.5020833333333332</v>
      </c>
      <c r="H307" s="1">
        <f t="shared" si="44"/>
        <v>1</v>
      </c>
      <c r="I307" s="13"/>
    </row>
    <row r="308" spans="1:9">
      <c r="A308" s="17">
        <v>-3.2999999999999972</v>
      </c>
      <c r="B308" s="27">
        <v>42386</v>
      </c>
      <c r="C308" s="6">
        <f t="shared" si="45"/>
        <v>-2.974999999999997</v>
      </c>
      <c r="D308" s="18">
        <f t="shared" si="48"/>
        <v>-3.6549999999999989</v>
      </c>
      <c r="E308" s="1">
        <f t="shared" si="46"/>
        <v>12</v>
      </c>
      <c r="F308" s="13">
        <f t="shared" si="47"/>
        <v>6.00875</v>
      </c>
      <c r="H308" s="1">
        <f t="shared" si="44"/>
        <v>1</v>
      </c>
      <c r="I308" s="13"/>
    </row>
    <row r="309" spans="1:9">
      <c r="A309" s="17">
        <v>-7.1000000000000014</v>
      </c>
      <c r="B309" s="27">
        <v>42387</v>
      </c>
      <c r="C309" s="6">
        <f t="shared" si="45"/>
        <v>-6.7750000000000012</v>
      </c>
      <c r="D309" s="18">
        <f t="shared" si="48"/>
        <v>-4.8949999999999996</v>
      </c>
      <c r="E309" s="1">
        <f t="shared" si="46"/>
        <v>13</v>
      </c>
      <c r="F309" s="13">
        <f t="shared" si="47"/>
        <v>7.2120833333333341</v>
      </c>
      <c r="H309" s="1">
        <f t="shared" si="44"/>
        <v>1</v>
      </c>
      <c r="I309" s="13"/>
    </row>
    <row r="310" spans="1:9">
      <c r="A310" s="17">
        <v>-8.3999999999999986</v>
      </c>
      <c r="B310" s="27">
        <v>42388</v>
      </c>
      <c r="C310" s="6">
        <f t="shared" si="45"/>
        <v>-8.0749999999999993</v>
      </c>
      <c r="D310" s="18">
        <f t="shared" si="48"/>
        <v>-5.6749999999999998</v>
      </c>
      <c r="E310" s="1">
        <f t="shared" si="46"/>
        <v>14</v>
      </c>
      <c r="F310" s="13">
        <f t="shared" si="47"/>
        <v>7.6237500000000002</v>
      </c>
      <c r="H310" s="1">
        <f t="shared" si="44"/>
        <v>1</v>
      </c>
      <c r="I310" s="13"/>
    </row>
    <row r="311" spans="1:9">
      <c r="A311" s="17">
        <v>-5.6000000000000014</v>
      </c>
      <c r="B311" s="27">
        <v>42389</v>
      </c>
      <c r="C311" s="6">
        <f t="shared" si="45"/>
        <v>-5.2750000000000012</v>
      </c>
      <c r="D311" s="18">
        <f t="shared" si="48"/>
        <v>-7.0150000000000006</v>
      </c>
      <c r="E311" s="1">
        <f t="shared" si="46"/>
        <v>15</v>
      </c>
      <c r="F311" s="13">
        <f t="shared" si="47"/>
        <v>6.7370833333333335</v>
      </c>
      <c r="H311" s="1">
        <f t="shared" si="44"/>
        <v>1</v>
      </c>
      <c r="I311" s="13"/>
    </row>
    <row r="312" spans="1:9">
      <c r="A312" s="17">
        <v>-5.6000000000000014</v>
      </c>
      <c r="B312" s="27">
        <v>42390</v>
      </c>
      <c r="C312" s="6">
        <f t="shared" si="45"/>
        <v>-5.2750000000000012</v>
      </c>
      <c r="D312" s="18">
        <f t="shared" si="48"/>
        <v>-7.1350000000000007</v>
      </c>
      <c r="E312" s="1">
        <f t="shared" si="46"/>
        <v>16</v>
      </c>
      <c r="F312" s="13">
        <f t="shared" si="47"/>
        <v>6.7370833333333335</v>
      </c>
      <c r="H312" s="1">
        <f t="shared" si="44"/>
        <v>1</v>
      </c>
      <c r="I312" s="13"/>
    </row>
    <row r="313" spans="1:9">
      <c r="A313" s="17">
        <v>-10</v>
      </c>
      <c r="B313" s="27">
        <v>42391</v>
      </c>
      <c r="C313" s="6">
        <f t="shared" si="45"/>
        <v>-9.6750000000000007</v>
      </c>
      <c r="D313" s="18">
        <f t="shared" si="48"/>
        <v>-4.995000000000001</v>
      </c>
      <c r="E313" s="1">
        <f t="shared" si="46"/>
        <v>17</v>
      </c>
      <c r="F313" s="13">
        <f t="shared" si="47"/>
        <v>8.1304166666666671</v>
      </c>
      <c r="H313" s="1">
        <f t="shared" si="44"/>
        <v>1</v>
      </c>
      <c r="I313" s="13"/>
    </row>
    <row r="314" spans="1:9">
      <c r="A314" s="17">
        <v>-7.7000000000000028</v>
      </c>
      <c r="B314" s="27">
        <v>42392</v>
      </c>
      <c r="C314" s="6">
        <f t="shared" si="45"/>
        <v>-7.3750000000000027</v>
      </c>
      <c r="D314" s="18">
        <f t="shared" si="48"/>
        <v>-2.955000000000001</v>
      </c>
      <c r="E314" s="1">
        <f t="shared" si="46"/>
        <v>18</v>
      </c>
      <c r="F314" s="13">
        <f t="shared" si="47"/>
        <v>7.4020833333333345</v>
      </c>
      <c r="H314" s="1">
        <f t="shared" si="44"/>
        <v>1</v>
      </c>
      <c r="I314" s="13"/>
    </row>
    <row r="315" spans="1:9">
      <c r="A315" s="17">
        <v>2.3000000000000007</v>
      </c>
      <c r="B315" s="27">
        <v>42393</v>
      </c>
      <c r="C315" s="6">
        <f t="shared" si="45"/>
        <v>2.6250000000000009</v>
      </c>
      <c r="D315" s="18">
        <f t="shared" si="48"/>
        <v>-0.61500000000000044</v>
      </c>
      <c r="E315" s="1">
        <f t="shared" si="46"/>
        <v>18</v>
      </c>
      <c r="F315" s="13">
        <f t="shared" si="47"/>
        <v>4.2354166666666666</v>
      </c>
      <c r="H315" s="1">
        <f t="shared" si="44"/>
        <v>0</v>
      </c>
      <c r="I315" s="13"/>
    </row>
    <row r="316" spans="1:9">
      <c r="A316" s="17">
        <v>4.6000000000000014</v>
      </c>
      <c r="B316" s="27">
        <v>42394</v>
      </c>
      <c r="C316" s="6">
        <f t="shared" si="45"/>
        <v>4.9250000000000016</v>
      </c>
      <c r="D316" s="18">
        <f t="shared" si="48"/>
        <v>3.3050000000000006</v>
      </c>
      <c r="E316" s="1">
        <f t="shared" si="46"/>
        <v>18</v>
      </c>
      <c r="F316" s="13">
        <f t="shared" si="47"/>
        <v>3.5070833333333331</v>
      </c>
      <c r="H316" s="1">
        <f t="shared" si="44"/>
        <v>0</v>
      </c>
      <c r="I316" s="13"/>
    </row>
    <row r="317" spans="1:9">
      <c r="A317" s="17">
        <v>6.1000000000000014</v>
      </c>
      <c r="B317" s="27">
        <v>42395</v>
      </c>
      <c r="C317" s="6">
        <f t="shared" si="45"/>
        <v>6.4250000000000016</v>
      </c>
      <c r="D317" s="18">
        <f t="shared" si="48"/>
        <v>6.4450000000000021</v>
      </c>
      <c r="E317" s="1">
        <f t="shared" si="46"/>
        <v>18</v>
      </c>
      <c r="F317" s="13">
        <f t="shared" si="47"/>
        <v>3.032083333333333</v>
      </c>
      <c r="H317" s="1">
        <f t="shared" si="44"/>
        <v>0</v>
      </c>
      <c r="I317" s="13"/>
    </row>
    <row r="318" spans="1:9">
      <c r="A318" s="17">
        <v>9.6000000000000014</v>
      </c>
      <c r="B318" s="27">
        <v>42396</v>
      </c>
      <c r="C318" s="6">
        <f t="shared" si="45"/>
        <v>9.9250000000000007</v>
      </c>
      <c r="D318" s="18">
        <f t="shared" si="48"/>
        <v>6.9650000000000007</v>
      </c>
      <c r="E318" s="1">
        <f t="shared" si="46"/>
        <v>18</v>
      </c>
      <c r="F318" s="13">
        <f t="shared" si="47"/>
        <v>1.9237499999999996</v>
      </c>
      <c r="H318" s="1">
        <f t="shared" si="44"/>
        <v>0</v>
      </c>
      <c r="I318" s="13"/>
    </row>
    <row r="319" spans="1:9">
      <c r="A319" s="17">
        <v>8</v>
      </c>
      <c r="B319" s="27">
        <v>42397</v>
      </c>
      <c r="C319" s="6">
        <f t="shared" si="45"/>
        <v>8.3249999999999993</v>
      </c>
      <c r="D319" s="18">
        <f t="shared" si="48"/>
        <v>7.4249999999999998</v>
      </c>
      <c r="E319" s="1">
        <f t="shared" si="46"/>
        <v>18</v>
      </c>
      <c r="F319" s="13">
        <f t="shared" si="47"/>
        <v>2.4304166666666669</v>
      </c>
      <c r="H319" s="1">
        <f t="shared" si="44"/>
        <v>0</v>
      </c>
      <c r="I319" s="13"/>
    </row>
    <row r="320" spans="1:9">
      <c r="A320" s="17">
        <v>4.8999999999999986</v>
      </c>
      <c r="B320" s="27">
        <v>42398</v>
      </c>
      <c r="C320" s="6">
        <f t="shared" si="45"/>
        <v>5.2249999999999988</v>
      </c>
      <c r="D320" s="18">
        <f t="shared" si="48"/>
        <v>6.9249999999999998</v>
      </c>
      <c r="E320" s="1">
        <f t="shared" si="46"/>
        <v>18</v>
      </c>
      <c r="F320" s="13">
        <f t="shared" si="47"/>
        <v>3.4120833333333342</v>
      </c>
      <c r="H320" s="1">
        <f t="shared" si="44"/>
        <v>0</v>
      </c>
      <c r="I320" s="13"/>
    </row>
    <row r="321" spans="1:9">
      <c r="A321" s="17">
        <v>6.8999999999999986</v>
      </c>
      <c r="B321" s="27">
        <v>42399</v>
      </c>
      <c r="C321" s="6">
        <f t="shared" si="45"/>
        <v>7.2249999999999988</v>
      </c>
      <c r="D321" s="18">
        <f t="shared" si="48"/>
        <v>6.6449999999999987</v>
      </c>
      <c r="E321" s="1">
        <f t="shared" si="46"/>
        <v>18</v>
      </c>
      <c r="F321" s="13">
        <f t="shared" si="47"/>
        <v>2.7787500000000009</v>
      </c>
      <c r="H321" s="1">
        <f t="shared" si="44"/>
        <v>0</v>
      </c>
      <c r="I321" s="13"/>
    </row>
    <row r="322" spans="1:9">
      <c r="A322" s="17">
        <v>3.6000000000000014</v>
      </c>
      <c r="B322" s="27">
        <v>42400</v>
      </c>
      <c r="C322" s="6">
        <f t="shared" si="45"/>
        <v>3.9250000000000016</v>
      </c>
      <c r="D322" s="18">
        <f t="shared" si="48"/>
        <v>7.0849999999999991</v>
      </c>
      <c r="E322" s="1">
        <f t="shared" si="46"/>
        <v>18</v>
      </c>
      <c r="F322" s="13">
        <f t="shared" si="47"/>
        <v>3.8237499999999995</v>
      </c>
      <c r="H322" s="1">
        <f t="shared" si="44"/>
        <v>0</v>
      </c>
      <c r="I322" s="13"/>
    </row>
    <row r="323" spans="1:9">
      <c r="A323" s="17">
        <v>8.1999999999999993</v>
      </c>
      <c r="B323" s="27">
        <v>42401</v>
      </c>
      <c r="C323" s="6">
        <f t="shared" si="45"/>
        <v>8.5249999999999986</v>
      </c>
      <c r="D323" s="18">
        <f t="shared" si="48"/>
        <v>7.0250000000000004</v>
      </c>
      <c r="E323" s="1">
        <f t="shared" si="46"/>
        <v>18</v>
      </c>
      <c r="F323" s="13">
        <f t="shared" si="47"/>
        <v>2.3670833333333339</v>
      </c>
      <c r="H323" s="1">
        <f t="shared" si="44"/>
        <v>0</v>
      </c>
      <c r="I323" s="13"/>
    </row>
    <row r="324" spans="1:9">
      <c r="A324" s="17">
        <v>10.199999999999999</v>
      </c>
      <c r="B324" s="27">
        <v>42402</v>
      </c>
      <c r="C324" s="6">
        <f t="shared" si="45"/>
        <v>10.524999999999999</v>
      </c>
      <c r="D324" s="18">
        <f t="shared" si="48"/>
        <v>6.1249999999999991</v>
      </c>
      <c r="E324" s="1">
        <f t="shared" si="46"/>
        <v>18</v>
      </c>
      <c r="F324" s="13">
        <f t="shared" si="47"/>
        <v>1.7337500000000006</v>
      </c>
      <c r="H324" s="1">
        <f t="shared" si="44"/>
        <v>0</v>
      </c>
      <c r="I324" s="13"/>
    </row>
    <row r="325" spans="1:9">
      <c r="A325" s="17">
        <v>4.6000000000000014</v>
      </c>
      <c r="B325" s="27">
        <v>42403</v>
      </c>
      <c r="C325" s="6">
        <f t="shared" si="45"/>
        <v>4.9250000000000016</v>
      </c>
      <c r="D325" s="18">
        <f t="shared" si="48"/>
        <v>6.044999999999999</v>
      </c>
      <c r="E325" s="1">
        <f t="shared" si="46"/>
        <v>18</v>
      </c>
      <c r="F325" s="13">
        <f t="shared" si="47"/>
        <v>3.5070833333333331</v>
      </c>
      <c r="H325" s="1">
        <f t="shared" si="44"/>
        <v>0</v>
      </c>
      <c r="I325" s="13"/>
    </row>
    <row r="326" spans="1:9">
      <c r="A326" s="17">
        <v>2.3999999999999986</v>
      </c>
      <c r="B326" s="27">
        <v>42404</v>
      </c>
      <c r="C326" s="6">
        <f t="shared" si="45"/>
        <v>2.7249999999999988</v>
      </c>
      <c r="D326" s="18">
        <f t="shared" si="48"/>
        <v>5.4849999999999985</v>
      </c>
      <c r="E326" s="1">
        <f t="shared" si="46"/>
        <v>18</v>
      </c>
      <c r="F326" s="13">
        <f t="shared" si="47"/>
        <v>4.2037500000000012</v>
      </c>
      <c r="H326" s="1">
        <f t="shared" si="44"/>
        <v>0</v>
      </c>
      <c r="I326" s="13"/>
    </row>
    <row r="327" spans="1:9">
      <c r="A327" s="17">
        <v>3.1999999999999993</v>
      </c>
      <c r="B327" s="27">
        <v>42405</v>
      </c>
      <c r="C327" s="6">
        <f t="shared" si="45"/>
        <v>3.5249999999999995</v>
      </c>
      <c r="D327" s="18">
        <f t="shared" si="48"/>
        <v>4.0049999999999999</v>
      </c>
      <c r="E327" s="1">
        <f t="shared" si="46"/>
        <v>18</v>
      </c>
      <c r="F327" s="13">
        <f t="shared" si="47"/>
        <v>3.9504166666666674</v>
      </c>
      <c r="H327" s="1">
        <f t="shared" si="44"/>
        <v>0</v>
      </c>
      <c r="I327" s="13"/>
    </row>
    <row r="328" spans="1:9">
      <c r="A328" s="17">
        <v>5.3999999999999986</v>
      </c>
      <c r="B328" s="27">
        <v>42406</v>
      </c>
      <c r="C328" s="6">
        <f t="shared" si="45"/>
        <v>5.7249999999999988</v>
      </c>
      <c r="D328" s="18">
        <f t="shared" si="48"/>
        <v>4.6249999999999991</v>
      </c>
      <c r="E328" s="1">
        <f t="shared" si="46"/>
        <v>18</v>
      </c>
      <c r="F328" s="13">
        <f t="shared" si="47"/>
        <v>3.253750000000001</v>
      </c>
      <c r="H328" s="1">
        <f t="shared" si="44"/>
        <v>0</v>
      </c>
      <c r="I328" s="13"/>
    </row>
    <row r="329" spans="1:9">
      <c r="A329" s="17">
        <v>2.8000000000000007</v>
      </c>
      <c r="B329" s="27">
        <v>42407</v>
      </c>
      <c r="C329" s="6">
        <f t="shared" si="45"/>
        <v>3.1250000000000009</v>
      </c>
      <c r="D329" s="18">
        <f t="shared" si="48"/>
        <v>5.7449999999999992</v>
      </c>
      <c r="E329" s="1">
        <f t="shared" si="46"/>
        <v>18</v>
      </c>
      <c r="F329" s="13">
        <f t="shared" si="47"/>
        <v>4.0770833333333334</v>
      </c>
      <c r="H329" s="1">
        <f t="shared" si="44"/>
        <v>0</v>
      </c>
      <c r="I329" s="13"/>
    </row>
    <row r="330" spans="1:9">
      <c r="A330" s="17">
        <v>7.6999999999999993</v>
      </c>
      <c r="B330" s="27">
        <v>42408</v>
      </c>
      <c r="C330" s="6">
        <f t="shared" si="45"/>
        <v>8.0249999999999986</v>
      </c>
      <c r="D330" s="18">
        <f t="shared" si="48"/>
        <v>6.0449999999999999</v>
      </c>
      <c r="E330" s="1">
        <f t="shared" si="46"/>
        <v>18</v>
      </c>
      <c r="F330" s="13">
        <f t="shared" si="47"/>
        <v>2.5254166666666671</v>
      </c>
      <c r="H330" s="1">
        <f t="shared" si="44"/>
        <v>0</v>
      </c>
      <c r="I330" s="13"/>
    </row>
    <row r="331" spans="1:9">
      <c r="A331" s="17">
        <v>8</v>
      </c>
      <c r="B331" s="27">
        <v>42409</v>
      </c>
      <c r="C331" s="6">
        <f t="shared" si="45"/>
        <v>8.3249999999999993</v>
      </c>
      <c r="D331" s="18">
        <f t="shared" si="48"/>
        <v>5.6649999999999991</v>
      </c>
      <c r="E331" s="1">
        <f t="shared" si="46"/>
        <v>18</v>
      </c>
      <c r="F331" s="13">
        <f t="shared" si="47"/>
        <v>2.4304166666666669</v>
      </c>
      <c r="H331" s="1">
        <f t="shared" si="44"/>
        <v>0</v>
      </c>
      <c r="I331" s="13"/>
    </row>
    <row r="332" spans="1:9">
      <c r="A332" s="17">
        <v>4.6999999999999993</v>
      </c>
      <c r="B332" s="27">
        <v>42410</v>
      </c>
      <c r="C332" s="6">
        <f t="shared" si="45"/>
        <v>5.0249999999999995</v>
      </c>
      <c r="D332" s="18">
        <f t="shared" si="48"/>
        <v>5.3449999999999989</v>
      </c>
      <c r="E332" s="1">
        <f t="shared" si="46"/>
        <v>18</v>
      </c>
      <c r="F332" s="13">
        <f t="shared" si="47"/>
        <v>3.4754166666666673</v>
      </c>
      <c r="H332" s="1">
        <f t="shared" si="44"/>
        <v>0</v>
      </c>
      <c r="I332" s="13"/>
    </row>
    <row r="333" spans="1:9">
      <c r="A333" s="17">
        <v>3.5</v>
      </c>
      <c r="B333" s="27">
        <v>42411</v>
      </c>
      <c r="C333" s="6">
        <f t="shared" si="45"/>
        <v>3.8250000000000002</v>
      </c>
      <c r="D333" s="18">
        <f t="shared" si="48"/>
        <v>4.1249999999999991</v>
      </c>
      <c r="E333" s="1">
        <f t="shared" si="46"/>
        <v>18</v>
      </c>
      <c r="F333" s="13">
        <f t="shared" si="47"/>
        <v>3.8554166666666672</v>
      </c>
      <c r="H333" s="1">
        <f t="shared" si="44"/>
        <v>0</v>
      </c>
      <c r="I333" s="13"/>
    </row>
    <row r="334" spans="1:9">
      <c r="A334" s="17">
        <v>1.1999999999999993</v>
      </c>
      <c r="B334" s="27">
        <v>42412</v>
      </c>
      <c r="C334" s="6">
        <f t="shared" si="45"/>
        <v>1.5249999999999992</v>
      </c>
      <c r="D334" s="18">
        <f t="shared" si="48"/>
        <v>3.7450000000000001</v>
      </c>
      <c r="E334" s="1">
        <f t="shared" si="46"/>
        <v>18</v>
      </c>
      <c r="F334" s="13">
        <f t="shared" si="47"/>
        <v>4.5837500000000002</v>
      </c>
      <c r="H334" s="1">
        <f t="shared" si="44"/>
        <v>0</v>
      </c>
      <c r="I334" s="13"/>
    </row>
    <row r="335" spans="1:9">
      <c r="A335" s="17">
        <v>1.6000000000000014</v>
      </c>
      <c r="B335" s="27">
        <v>42413</v>
      </c>
      <c r="C335" s="6">
        <f t="shared" si="45"/>
        <v>1.9250000000000014</v>
      </c>
      <c r="D335" s="18">
        <f t="shared" si="48"/>
        <v>3.8250000000000006</v>
      </c>
      <c r="E335" s="1">
        <f t="shared" si="46"/>
        <v>18</v>
      </c>
      <c r="F335" s="13">
        <f t="shared" si="47"/>
        <v>4.4570833333333333</v>
      </c>
      <c r="H335" s="1">
        <f t="shared" si="44"/>
        <v>0</v>
      </c>
      <c r="I335" s="13"/>
    </row>
    <row r="336" spans="1:9">
      <c r="A336" s="17">
        <v>6.1000000000000014</v>
      </c>
      <c r="B336" s="27">
        <v>42414</v>
      </c>
      <c r="C336" s="6">
        <f t="shared" si="45"/>
        <v>6.4250000000000016</v>
      </c>
      <c r="D336" s="18">
        <f t="shared" si="48"/>
        <v>3.3250000000000006</v>
      </c>
      <c r="E336" s="1">
        <f t="shared" si="46"/>
        <v>18</v>
      </c>
      <c r="F336" s="13">
        <f t="shared" si="47"/>
        <v>3.032083333333333</v>
      </c>
      <c r="H336" s="1">
        <f t="shared" si="44"/>
        <v>0</v>
      </c>
      <c r="I336" s="13"/>
    </row>
    <row r="337" spans="1:9">
      <c r="A337" s="17">
        <v>5.1000000000000014</v>
      </c>
      <c r="B337" s="27">
        <v>42415</v>
      </c>
      <c r="C337" s="6">
        <f t="shared" si="45"/>
        <v>5.4250000000000016</v>
      </c>
      <c r="D337" s="18">
        <f t="shared" si="48"/>
        <v>2.9450000000000012</v>
      </c>
      <c r="E337" s="1">
        <f t="shared" si="46"/>
        <v>18</v>
      </c>
      <c r="F337" s="13">
        <f t="shared" si="47"/>
        <v>3.3487499999999999</v>
      </c>
      <c r="H337" s="1">
        <f t="shared" ref="H337:H400" si="49">IF(F337&gt;H$15,1,0)</f>
        <v>0</v>
      </c>
      <c r="I337" s="13"/>
    </row>
    <row r="338" spans="1:9">
      <c r="A338" s="17">
        <v>1</v>
      </c>
      <c r="B338" s="27">
        <v>42416</v>
      </c>
      <c r="C338" s="6">
        <f t="shared" ref="C338:C401" si="50">A338+A$16</f>
        <v>1.325</v>
      </c>
      <c r="D338" s="18">
        <f t="shared" si="48"/>
        <v>2.9450000000000007</v>
      </c>
      <c r="E338" s="1">
        <f t="shared" ref="E338:E401" si="51">E337+H338</f>
        <v>18</v>
      </c>
      <c r="F338" s="13">
        <f t="shared" ref="F338:F401" si="52">IF(F$16-$C338&gt;0,(F$16+F$14-$C338)*F$15/30,0)</f>
        <v>4.6470833333333328</v>
      </c>
      <c r="H338" s="1">
        <f t="shared" si="49"/>
        <v>0</v>
      </c>
      <c r="I338" s="13"/>
    </row>
    <row r="339" spans="1:9">
      <c r="A339" s="17">
        <v>-0.69999999999999929</v>
      </c>
      <c r="B339" s="27">
        <v>42417</v>
      </c>
      <c r="C339" s="6">
        <f t="shared" si="50"/>
        <v>-0.37499999999999928</v>
      </c>
      <c r="D339" s="18">
        <f t="shared" si="48"/>
        <v>2.1250000000000009</v>
      </c>
      <c r="E339" s="1">
        <f t="shared" si="51"/>
        <v>19</v>
      </c>
      <c r="F339" s="13">
        <f t="shared" si="52"/>
        <v>5.1854166666666668</v>
      </c>
      <c r="H339" s="1">
        <f t="shared" si="49"/>
        <v>1</v>
      </c>
      <c r="I339" s="13"/>
    </row>
    <row r="340" spans="1:9">
      <c r="A340" s="17">
        <v>1.6000000000000014</v>
      </c>
      <c r="B340" s="27">
        <v>42418</v>
      </c>
      <c r="C340" s="6">
        <f t="shared" si="50"/>
        <v>1.9250000000000014</v>
      </c>
      <c r="D340" s="18">
        <f t="shared" ref="D340:D403" si="53">SUM(C338:C342)/5</f>
        <v>1.6650000000000005</v>
      </c>
      <c r="E340" s="1">
        <f t="shared" si="51"/>
        <v>19</v>
      </c>
      <c r="F340" s="13">
        <f t="shared" si="52"/>
        <v>4.4570833333333333</v>
      </c>
      <c r="H340" s="1">
        <f t="shared" si="49"/>
        <v>0</v>
      </c>
      <c r="I340" s="13"/>
    </row>
    <row r="341" spans="1:9">
      <c r="A341" s="17">
        <v>2</v>
      </c>
      <c r="B341" s="27">
        <v>42419</v>
      </c>
      <c r="C341" s="6">
        <f t="shared" si="50"/>
        <v>2.3250000000000002</v>
      </c>
      <c r="D341" s="18">
        <f t="shared" si="53"/>
        <v>3.3650000000000007</v>
      </c>
      <c r="E341" s="1">
        <f t="shared" si="51"/>
        <v>19</v>
      </c>
      <c r="F341" s="13">
        <f t="shared" si="52"/>
        <v>4.3304166666666664</v>
      </c>
      <c r="H341" s="1">
        <f t="shared" si="49"/>
        <v>0</v>
      </c>
      <c r="I341" s="13"/>
    </row>
    <row r="342" spans="1:9">
      <c r="A342" s="17">
        <v>2.8000000000000007</v>
      </c>
      <c r="B342" s="27">
        <v>42420</v>
      </c>
      <c r="C342" s="6">
        <f t="shared" si="50"/>
        <v>3.1250000000000009</v>
      </c>
      <c r="D342" s="18">
        <f t="shared" si="53"/>
        <v>5.7050000000000001</v>
      </c>
      <c r="E342" s="1">
        <f t="shared" si="51"/>
        <v>19</v>
      </c>
      <c r="F342" s="13">
        <f t="shared" si="52"/>
        <v>4.0770833333333334</v>
      </c>
      <c r="H342" s="1">
        <f t="shared" si="49"/>
        <v>0</v>
      </c>
      <c r="I342" s="13"/>
    </row>
    <row r="343" spans="1:9">
      <c r="A343" s="17">
        <v>9.5</v>
      </c>
      <c r="B343" s="27">
        <v>42421</v>
      </c>
      <c r="C343" s="6">
        <f t="shared" si="50"/>
        <v>9.8249999999999993</v>
      </c>
      <c r="D343" s="18">
        <f t="shared" si="53"/>
        <v>5.8450000000000006</v>
      </c>
      <c r="E343" s="1">
        <f t="shared" si="51"/>
        <v>19</v>
      </c>
      <c r="F343" s="13">
        <f t="shared" si="52"/>
        <v>1.955416666666667</v>
      </c>
      <c r="H343" s="1">
        <f t="shared" si="49"/>
        <v>0</v>
      </c>
      <c r="I343" s="13"/>
    </row>
    <row r="344" spans="1:9">
      <c r="A344" s="17">
        <v>11</v>
      </c>
      <c r="B344" s="27">
        <v>42422</v>
      </c>
      <c r="C344" s="6">
        <f t="shared" si="50"/>
        <v>11.324999999999999</v>
      </c>
      <c r="D344" s="18">
        <f t="shared" si="53"/>
        <v>5.8249999999999993</v>
      </c>
      <c r="E344" s="1">
        <f t="shared" si="51"/>
        <v>19</v>
      </c>
      <c r="F344" s="13">
        <f t="shared" si="52"/>
        <v>1.4804166666666669</v>
      </c>
      <c r="H344" s="1">
        <f t="shared" si="49"/>
        <v>0</v>
      </c>
      <c r="I344" s="13"/>
    </row>
    <row r="345" spans="1:9">
      <c r="A345" s="17">
        <v>2.3000000000000007</v>
      </c>
      <c r="B345" s="27">
        <v>42423</v>
      </c>
      <c r="C345" s="6">
        <f t="shared" si="50"/>
        <v>2.6250000000000009</v>
      </c>
      <c r="D345" s="18">
        <f t="shared" si="53"/>
        <v>5.2249999999999996</v>
      </c>
      <c r="E345" s="1">
        <f t="shared" si="51"/>
        <v>19</v>
      </c>
      <c r="F345" s="13">
        <f t="shared" si="52"/>
        <v>4.2354166666666666</v>
      </c>
      <c r="H345" s="1">
        <f t="shared" si="49"/>
        <v>0</v>
      </c>
      <c r="I345" s="13"/>
    </row>
    <row r="346" spans="1:9">
      <c r="A346" s="17">
        <v>1.8999999999999986</v>
      </c>
      <c r="B346" s="27">
        <v>42424</v>
      </c>
      <c r="C346" s="6">
        <f t="shared" si="50"/>
        <v>2.2249999999999988</v>
      </c>
      <c r="D346" s="18">
        <f t="shared" si="53"/>
        <v>3.1849999999999996</v>
      </c>
      <c r="E346" s="1">
        <f t="shared" si="51"/>
        <v>19</v>
      </c>
      <c r="F346" s="13">
        <f t="shared" si="52"/>
        <v>4.3620833333333335</v>
      </c>
      <c r="H346" s="1">
        <f t="shared" si="49"/>
        <v>0</v>
      </c>
      <c r="I346" s="13"/>
    </row>
    <row r="347" spans="1:9">
      <c r="A347" s="17">
        <v>-0.19999999999999929</v>
      </c>
      <c r="B347" s="27">
        <v>42425</v>
      </c>
      <c r="C347" s="6">
        <f t="shared" si="50"/>
        <v>0.12500000000000072</v>
      </c>
      <c r="D347" s="18">
        <f t="shared" si="53"/>
        <v>0.86499999999999999</v>
      </c>
      <c r="E347" s="1">
        <f t="shared" si="51"/>
        <v>20</v>
      </c>
      <c r="F347" s="13">
        <f t="shared" si="52"/>
        <v>5.0270833333333336</v>
      </c>
      <c r="H347" s="1">
        <f t="shared" si="49"/>
        <v>1</v>
      </c>
      <c r="I347" s="13"/>
    </row>
    <row r="348" spans="1:9">
      <c r="A348" s="17">
        <v>-0.69999999999999929</v>
      </c>
      <c r="B348" s="27">
        <v>42426</v>
      </c>
      <c r="C348" s="6">
        <f t="shared" si="50"/>
        <v>-0.37499999999999928</v>
      </c>
      <c r="D348" s="18">
        <f t="shared" si="53"/>
        <v>0.64499999999999957</v>
      </c>
      <c r="E348" s="1">
        <f t="shared" si="51"/>
        <v>21</v>
      </c>
      <c r="F348" s="13">
        <f t="shared" si="52"/>
        <v>5.1854166666666668</v>
      </c>
      <c r="H348" s="1">
        <f t="shared" si="49"/>
        <v>1</v>
      </c>
      <c r="I348" s="13"/>
    </row>
    <row r="349" spans="1:9">
      <c r="A349" s="17">
        <v>-0.60000000000000142</v>
      </c>
      <c r="B349" s="27">
        <v>42427</v>
      </c>
      <c r="C349" s="6">
        <f t="shared" si="50"/>
        <v>-0.27500000000000141</v>
      </c>
      <c r="D349" s="18">
        <f t="shared" si="53"/>
        <v>0.625</v>
      </c>
      <c r="E349" s="1">
        <f t="shared" si="51"/>
        <v>22</v>
      </c>
      <c r="F349" s="13">
        <f t="shared" si="52"/>
        <v>5.1537500000000005</v>
      </c>
      <c r="H349" s="1">
        <f t="shared" si="49"/>
        <v>1</v>
      </c>
      <c r="I349" s="13"/>
    </row>
    <row r="350" spans="1:9">
      <c r="A350" s="17">
        <v>1.1999999999999993</v>
      </c>
      <c r="B350" s="27">
        <v>42428</v>
      </c>
      <c r="C350" s="6">
        <f t="shared" si="50"/>
        <v>1.5249999999999992</v>
      </c>
      <c r="D350" s="18">
        <f t="shared" si="53"/>
        <v>0.52500000000000013</v>
      </c>
      <c r="E350" s="1">
        <f t="shared" si="51"/>
        <v>22</v>
      </c>
      <c r="F350" s="13">
        <f t="shared" si="52"/>
        <v>4.5837500000000002</v>
      </c>
      <c r="H350" s="1">
        <f t="shared" si="49"/>
        <v>0</v>
      </c>
      <c r="I350" s="13"/>
    </row>
    <row r="351" spans="1:9">
      <c r="A351" s="17">
        <v>1.8000000000000007</v>
      </c>
      <c r="B351" s="27">
        <v>42429</v>
      </c>
      <c r="C351" s="6">
        <f t="shared" si="50"/>
        <v>2.1250000000000009</v>
      </c>
      <c r="D351" s="18">
        <f t="shared" si="53"/>
        <v>1.0049999999999997</v>
      </c>
      <c r="E351" s="1">
        <f t="shared" si="51"/>
        <v>22</v>
      </c>
      <c r="F351" s="13">
        <f t="shared" si="52"/>
        <v>4.3937499999999998</v>
      </c>
      <c r="H351" s="1">
        <f t="shared" si="49"/>
        <v>0</v>
      </c>
      <c r="I351" s="13"/>
    </row>
    <row r="352" spans="1:9">
      <c r="A352" s="17">
        <v>-0.69999999999999929</v>
      </c>
      <c r="B352" s="27">
        <v>42430</v>
      </c>
      <c r="C352" s="6">
        <f t="shared" si="50"/>
        <v>-0.37499999999999928</v>
      </c>
      <c r="D352" s="18">
        <f t="shared" si="53"/>
        <v>1.7049999999999996</v>
      </c>
      <c r="E352" s="1">
        <f t="shared" si="51"/>
        <v>23</v>
      </c>
      <c r="F352" s="13">
        <f t="shared" si="52"/>
        <v>5.1854166666666668</v>
      </c>
      <c r="H352" s="1">
        <f t="shared" si="49"/>
        <v>1</v>
      </c>
      <c r="I352" s="13"/>
    </row>
    <row r="353" spans="1:9">
      <c r="A353" s="17">
        <v>1.6999999999999993</v>
      </c>
      <c r="B353" s="27">
        <v>42431</v>
      </c>
      <c r="C353" s="6">
        <f t="shared" si="50"/>
        <v>2.0249999999999995</v>
      </c>
      <c r="D353" s="18">
        <f t="shared" si="53"/>
        <v>2.0649999999999999</v>
      </c>
      <c r="E353" s="1">
        <f t="shared" si="51"/>
        <v>23</v>
      </c>
      <c r="F353" s="13">
        <f t="shared" si="52"/>
        <v>4.425416666666667</v>
      </c>
      <c r="H353" s="1">
        <f t="shared" si="49"/>
        <v>0</v>
      </c>
      <c r="I353" s="13"/>
    </row>
    <row r="354" spans="1:9">
      <c r="A354" s="17">
        <v>2.8999999999999986</v>
      </c>
      <c r="B354" s="27">
        <v>42432</v>
      </c>
      <c r="C354" s="6">
        <f t="shared" si="50"/>
        <v>3.2249999999999988</v>
      </c>
      <c r="D354" s="18">
        <f t="shared" si="53"/>
        <v>2.3250000000000002</v>
      </c>
      <c r="E354" s="1">
        <f t="shared" si="51"/>
        <v>23</v>
      </c>
      <c r="F354" s="13">
        <f t="shared" si="52"/>
        <v>4.0454166666666671</v>
      </c>
      <c r="H354" s="1">
        <f t="shared" si="49"/>
        <v>0</v>
      </c>
      <c r="I354" s="13"/>
    </row>
    <row r="355" spans="1:9">
      <c r="A355" s="17">
        <v>3</v>
      </c>
      <c r="B355" s="27">
        <v>42433</v>
      </c>
      <c r="C355" s="6">
        <f t="shared" si="50"/>
        <v>3.3250000000000002</v>
      </c>
      <c r="D355" s="18">
        <f t="shared" si="53"/>
        <v>3.1049999999999995</v>
      </c>
      <c r="E355" s="1">
        <f t="shared" si="51"/>
        <v>23</v>
      </c>
      <c r="F355" s="13">
        <f t="shared" si="52"/>
        <v>4.0137499999999999</v>
      </c>
      <c r="H355" s="1">
        <f t="shared" si="49"/>
        <v>0</v>
      </c>
      <c r="I355" s="13"/>
    </row>
    <row r="356" spans="1:9">
      <c r="A356" s="17">
        <v>3.1000000000000014</v>
      </c>
      <c r="B356" s="27">
        <v>42434</v>
      </c>
      <c r="C356" s="6">
        <f t="shared" si="50"/>
        <v>3.4250000000000016</v>
      </c>
      <c r="D356" s="18">
        <f t="shared" si="53"/>
        <v>3.1049999999999995</v>
      </c>
      <c r="E356" s="1">
        <f t="shared" si="51"/>
        <v>23</v>
      </c>
      <c r="F356" s="13">
        <f t="shared" si="52"/>
        <v>3.9820833333333332</v>
      </c>
      <c r="H356" s="1">
        <f t="shared" si="49"/>
        <v>0</v>
      </c>
      <c r="I356" s="13"/>
    </row>
    <row r="357" spans="1:9">
      <c r="A357" s="17">
        <v>3.1999999999999993</v>
      </c>
      <c r="B357" s="27">
        <v>42435</v>
      </c>
      <c r="C357" s="6">
        <f t="shared" si="50"/>
        <v>3.5249999999999995</v>
      </c>
      <c r="D357" s="18">
        <f t="shared" si="53"/>
        <v>2.7250000000000001</v>
      </c>
      <c r="E357" s="1">
        <f t="shared" si="51"/>
        <v>23</v>
      </c>
      <c r="F357" s="13">
        <f t="shared" si="52"/>
        <v>3.9504166666666674</v>
      </c>
      <c r="H357" s="1">
        <f t="shared" si="49"/>
        <v>0</v>
      </c>
      <c r="I357" s="13"/>
    </row>
    <row r="358" spans="1:9">
      <c r="A358" s="17">
        <v>1.6999999999999993</v>
      </c>
      <c r="B358" s="27">
        <v>42436</v>
      </c>
      <c r="C358" s="6">
        <f t="shared" si="50"/>
        <v>2.0249999999999995</v>
      </c>
      <c r="D358" s="18">
        <f t="shared" si="53"/>
        <v>2.165</v>
      </c>
      <c r="E358" s="1">
        <f t="shared" si="51"/>
        <v>23</v>
      </c>
      <c r="F358" s="13">
        <f t="shared" si="52"/>
        <v>4.425416666666667</v>
      </c>
      <c r="H358" s="1">
        <f t="shared" si="49"/>
        <v>0</v>
      </c>
      <c r="I358" s="13"/>
    </row>
    <row r="359" spans="1:9">
      <c r="A359" s="17">
        <v>1</v>
      </c>
      <c r="B359" s="27">
        <v>42437</v>
      </c>
      <c r="C359" s="6">
        <f t="shared" si="50"/>
        <v>1.325</v>
      </c>
      <c r="D359" s="18">
        <f t="shared" si="53"/>
        <v>2.3849999999999993</v>
      </c>
      <c r="E359" s="1">
        <f t="shared" si="51"/>
        <v>23</v>
      </c>
      <c r="F359" s="13">
        <f t="shared" si="52"/>
        <v>4.6470833333333328</v>
      </c>
      <c r="H359" s="1">
        <f t="shared" si="49"/>
        <v>0</v>
      </c>
      <c r="I359" s="13"/>
    </row>
    <row r="360" spans="1:9">
      <c r="A360" s="17">
        <v>0.19999999999999929</v>
      </c>
      <c r="B360" s="27">
        <v>42438</v>
      </c>
      <c r="C360" s="6">
        <f t="shared" si="50"/>
        <v>0.52499999999999925</v>
      </c>
      <c r="D360" s="18">
        <f t="shared" si="53"/>
        <v>2.5849999999999995</v>
      </c>
      <c r="E360" s="1">
        <f t="shared" si="51"/>
        <v>23</v>
      </c>
      <c r="F360" s="13">
        <f t="shared" si="52"/>
        <v>4.9004166666666675</v>
      </c>
      <c r="H360" s="1">
        <f t="shared" si="49"/>
        <v>0</v>
      </c>
      <c r="I360" s="13"/>
    </row>
    <row r="361" spans="1:9">
      <c r="A361" s="17">
        <v>4.1999999999999993</v>
      </c>
      <c r="B361" s="27">
        <v>42439</v>
      </c>
      <c r="C361" s="6">
        <f t="shared" si="50"/>
        <v>4.5249999999999995</v>
      </c>
      <c r="D361" s="18">
        <f t="shared" si="53"/>
        <v>2.8649999999999998</v>
      </c>
      <c r="E361" s="1">
        <f t="shared" si="51"/>
        <v>23</v>
      </c>
      <c r="F361" s="13">
        <f t="shared" si="52"/>
        <v>3.6337500000000005</v>
      </c>
      <c r="H361" s="1">
        <f t="shared" si="49"/>
        <v>0</v>
      </c>
      <c r="I361" s="13"/>
    </row>
    <row r="362" spans="1:9">
      <c r="A362" s="17">
        <v>4.1999999999999993</v>
      </c>
      <c r="B362" s="27">
        <v>42440</v>
      </c>
      <c r="C362" s="6">
        <f t="shared" si="50"/>
        <v>4.5249999999999995</v>
      </c>
      <c r="D362" s="18">
        <f t="shared" si="53"/>
        <v>3.2250000000000001</v>
      </c>
      <c r="E362" s="1">
        <f t="shared" si="51"/>
        <v>23</v>
      </c>
      <c r="F362" s="13">
        <f t="shared" si="52"/>
        <v>3.6337500000000005</v>
      </c>
      <c r="H362" s="1">
        <f t="shared" si="49"/>
        <v>0</v>
      </c>
      <c r="I362" s="13"/>
    </row>
    <row r="363" spans="1:9">
      <c r="A363" s="17">
        <v>3.1000000000000014</v>
      </c>
      <c r="B363" s="27">
        <v>42441</v>
      </c>
      <c r="C363" s="6">
        <f t="shared" si="50"/>
        <v>3.4250000000000016</v>
      </c>
      <c r="D363" s="18">
        <f t="shared" si="53"/>
        <v>3.7050000000000005</v>
      </c>
      <c r="E363" s="1">
        <f t="shared" si="51"/>
        <v>23</v>
      </c>
      <c r="F363" s="13">
        <f t="shared" si="52"/>
        <v>3.9820833333333332</v>
      </c>
      <c r="H363" s="1">
        <f t="shared" si="49"/>
        <v>0</v>
      </c>
      <c r="I363" s="13"/>
    </row>
    <row r="364" spans="1:9">
      <c r="A364" s="17">
        <v>2.8000000000000007</v>
      </c>
      <c r="B364" s="27">
        <v>42442</v>
      </c>
      <c r="C364" s="6">
        <f t="shared" si="50"/>
        <v>3.1250000000000009</v>
      </c>
      <c r="D364" s="18">
        <f t="shared" si="53"/>
        <v>3.285000000000001</v>
      </c>
      <c r="E364" s="1">
        <f t="shared" si="51"/>
        <v>23</v>
      </c>
      <c r="F364" s="13">
        <f t="shared" si="52"/>
        <v>4.0770833333333334</v>
      </c>
      <c r="H364" s="1">
        <f t="shared" si="49"/>
        <v>0</v>
      </c>
      <c r="I364" s="13"/>
    </row>
    <row r="365" spans="1:9">
      <c r="A365" s="17">
        <v>2.6000000000000014</v>
      </c>
      <c r="B365" s="27">
        <v>42443</v>
      </c>
      <c r="C365" s="6">
        <f t="shared" si="50"/>
        <v>2.9250000000000016</v>
      </c>
      <c r="D365" s="18">
        <f t="shared" si="53"/>
        <v>2.9650000000000012</v>
      </c>
      <c r="E365" s="1">
        <f t="shared" si="51"/>
        <v>23</v>
      </c>
      <c r="F365" s="13">
        <f t="shared" si="52"/>
        <v>4.140416666666666</v>
      </c>
      <c r="H365" s="1">
        <f t="shared" si="49"/>
        <v>0</v>
      </c>
      <c r="I365" s="13"/>
    </row>
    <row r="366" spans="1:9">
      <c r="A366" s="17">
        <v>2.1000000000000014</v>
      </c>
      <c r="B366" s="27">
        <v>42444</v>
      </c>
      <c r="C366" s="6">
        <f t="shared" si="50"/>
        <v>2.4250000000000016</v>
      </c>
      <c r="D366" s="18">
        <f t="shared" si="53"/>
        <v>3.0250000000000008</v>
      </c>
      <c r="E366" s="1">
        <f t="shared" si="51"/>
        <v>23</v>
      </c>
      <c r="F366" s="13">
        <f t="shared" si="52"/>
        <v>4.2987500000000001</v>
      </c>
      <c r="H366" s="1">
        <f t="shared" si="49"/>
        <v>0</v>
      </c>
      <c r="I366" s="13"/>
    </row>
    <row r="367" spans="1:9">
      <c r="A367" s="17">
        <v>2.6000000000000014</v>
      </c>
      <c r="B367" s="27">
        <v>42445</v>
      </c>
      <c r="C367" s="6">
        <f t="shared" si="50"/>
        <v>2.9250000000000016</v>
      </c>
      <c r="D367" s="18">
        <f t="shared" si="53"/>
        <v>3.3450000000000002</v>
      </c>
      <c r="E367" s="1">
        <f t="shared" si="51"/>
        <v>23</v>
      </c>
      <c r="F367" s="13">
        <f t="shared" si="52"/>
        <v>4.140416666666666</v>
      </c>
      <c r="H367" s="1">
        <f t="shared" si="49"/>
        <v>0</v>
      </c>
      <c r="I367" s="13"/>
    </row>
    <row r="368" spans="1:9">
      <c r="A368" s="17">
        <v>3.3999999999999986</v>
      </c>
      <c r="B368" s="27">
        <v>42446</v>
      </c>
      <c r="C368" s="6">
        <f t="shared" si="50"/>
        <v>3.7249999999999988</v>
      </c>
      <c r="D368" s="18">
        <f t="shared" si="53"/>
        <v>3.7049999999999996</v>
      </c>
      <c r="E368" s="1">
        <f t="shared" si="51"/>
        <v>23</v>
      </c>
      <c r="F368" s="13">
        <f t="shared" si="52"/>
        <v>3.8870833333333343</v>
      </c>
      <c r="H368" s="1">
        <f t="shared" si="49"/>
        <v>0</v>
      </c>
      <c r="I368" s="13"/>
    </row>
    <row r="369" spans="1:9">
      <c r="A369" s="17">
        <v>4.3999999999999986</v>
      </c>
      <c r="B369" s="27">
        <v>42447</v>
      </c>
      <c r="C369" s="6">
        <f t="shared" si="50"/>
        <v>4.7249999999999988</v>
      </c>
      <c r="D369" s="18">
        <f t="shared" si="53"/>
        <v>4.0449999999999999</v>
      </c>
      <c r="E369" s="1">
        <f t="shared" si="51"/>
        <v>23</v>
      </c>
      <c r="F369" s="13">
        <f t="shared" si="52"/>
        <v>3.5704166666666675</v>
      </c>
      <c r="H369" s="1">
        <f t="shared" si="49"/>
        <v>0</v>
      </c>
      <c r="I369" s="13"/>
    </row>
    <row r="370" spans="1:9">
      <c r="A370" s="17">
        <v>4.3999999999999986</v>
      </c>
      <c r="B370" s="27">
        <v>42448</v>
      </c>
      <c r="C370" s="6">
        <f t="shared" si="50"/>
        <v>4.7249999999999988</v>
      </c>
      <c r="D370" s="18">
        <f t="shared" si="53"/>
        <v>4.6849999999999996</v>
      </c>
      <c r="E370" s="1">
        <f t="shared" si="51"/>
        <v>23</v>
      </c>
      <c r="F370" s="13">
        <f t="shared" si="52"/>
        <v>3.5704166666666675</v>
      </c>
      <c r="H370" s="1">
        <f t="shared" si="49"/>
        <v>0</v>
      </c>
      <c r="I370" s="13"/>
    </row>
    <row r="371" spans="1:9">
      <c r="A371" s="17">
        <v>3.8000000000000007</v>
      </c>
      <c r="B371" s="27">
        <v>42449</v>
      </c>
      <c r="C371" s="6">
        <f t="shared" si="50"/>
        <v>4.1250000000000009</v>
      </c>
      <c r="D371" s="18">
        <f t="shared" si="53"/>
        <v>5.1049999999999995</v>
      </c>
      <c r="E371" s="1">
        <f t="shared" si="51"/>
        <v>23</v>
      </c>
      <c r="F371" s="13">
        <f t="shared" si="52"/>
        <v>3.7604166666666665</v>
      </c>
      <c r="H371" s="1">
        <f t="shared" si="49"/>
        <v>0</v>
      </c>
      <c r="I371" s="13"/>
    </row>
    <row r="372" spans="1:9">
      <c r="A372" s="17">
        <v>5.8000000000000007</v>
      </c>
      <c r="B372" s="27">
        <v>42450</v>
      </c>
      <c r="C372" s="6">
        <f t="shared" si="50"/>
        <v>6.1250000000000009</v>
      </c>
      <c r="D372" s="18">
        <f t="shared" si="53"/>
        <v>5.125</v>
      </c>
      <c r="E372" s="1">
        <f t="shared" si="51"/>
        <v>23</v>
      </c>
      <c r="F372" s="13">
        <f t="shared" si="52"/>
        <v>3.1270833333333332</v>
      </c>
      <c r="H372" s="1">
        <f t="shared" si="49"/>
        <v>0</v>
      </c>
      <c r="I372" s="13"/>
    </row>
    <row r="373" spans="1:9">
      <c r="A373" s="17">
        <v>5.5</v>
      </c>
      <c r="B373" s="27">
        <v>42451</v>
      </c>
      <c r="C373" s="6">
        <f t="shared" si="50"/>
        <v>5.8250000000000002</v>
      </c>
      <c r="D373" s="18">
        <f t="shared" si="53"/>
        <v>5.0650000000000004</v>
      </c>
      <c r="E373" s="1">
        <f t="shared" si="51"/>
        <v>23</v>
      </c>
      <c r="F373" s="13">
        <f t="shared" si="52"/>
        <v>3.2220833333333334</v>
      </c>
      <c r="H373" s="1">
        <f t="shared" si="49"/>
        <v>0</v>
      </c>
      <c r="I373" s="13"/>
    </row>
    <row r="374" spans="1:9">
      <c r="A374" s="17">
        <v>4.5</v>
      </c>
      <c r="B374" s="27">
        <v>42452</v>
      </c>
      <c r="C374" s="6">
        <f t="shared" si="50"/>
        <v>4.8250000000000002</v>
      </c>
      <c r="D374" s="18">
        <f t="shared" si="53"/>
        <v>5.2650000000000006</v>
      </c>
      <c r="E374" s="1">
        <f t="shared" si="51"/>
        <v>23</v>
      </c>
      <c r="F374" s="13">
        <f t="shared" si="52"/>
        <v>3.5387500000000003</v>
      </c>
      <c r="H374" s="1">
        <f t="shared" si="49"/>
        <v>0</v>
      </c>
      <c r="I374" s="13"/>
    </row>
    <row r="375" spans="1:9">
      <c r="A375" s="17">
        <v>4.1000000000000014</v>
      </c>
      <c r="B375" s="27">
        <v>42453</v>
      </c>
      <c r="C375" s="6">
        <f t="shared" si="50"/>
        <v>4.4250000000000016</v>
      </c>
      <c r="D375" s="18">
        <f t="shared" si="53"/>
        <v>5.2850000000000001</v>
      </c>
      <c r="E375" s="1">
        <f t="shared" si="51"/>
        <v>23</v>
      </c>
      <c r="F375" s="13">
        <f t="shared" si="52"/>
        <v>3.6654166666666663</v>
      </c>
      <c r="H375" s="1">
        <f t="shared" si="49"/>
        <v>0</v>
      </c>
      <c r="I375" s="13"/>
    </row>
    <row r="376" spans="1:9">
      <c r="A376" s="17">
        <v>4.8000000000000007</v>
      </c>
      <c r="B376" s="27">
        <v>42454</v>
      </c>
      <c r="C376" s="6">
        <f t="shared" si="50"/>
        <v>5.1250000000000009</v>
      </c>
      <c r="D376" s="18">
        <f t="shared" si="53"/>
        <v>5.9850000000000003</v>
      </c>
      <c r="E376" s="1">
        <f t="shared" si="51"/>
        <v>23</v>
      </c>
      <c r="F376" s="13">
        <f t="shared" si="52"/>
        <v>3.4437500000000001</v>
      </c>
      <c r="H376" s="1">
        <f t="shared" si="49"/>
        <v>0</v>
      </c>
      <c r="I376" s="13"/>
    </row>
    <row r="377" spans="1:9">
      <c r="A377" s="17">
        <v>5.8999999999999986</v>
      </c>
      <c r="B377" s="27">
        <v>42455</v>
      </c>
      <c r="C377" s="6">
        <f t="shared" si="50"/>
        <v>6.2249999999999988</v>
      </c>
      <c r="D377" s="18">
        <f t="shared" si="53"/>
        <v>7.1050000000000013</v>
      </c>
      <c r="E377" s="1">
        <f t="shared" si="51"/>
        <v>23</v>
      </c>
      <c r="F377" s="13">
        <f t="shared" si="52"/>
        <v>3.0954166666666674</v>
      </c>
      <c r="H377" s="1">
        <f t="shared" si="49"/>
        <v>0</v>
      </c>
      <c r="I377" s="13"/>
    </row>
    <row r="378" spans="1:9">
      <c r="A378" s="17">
        <v>9</v>
      </c>
      <c r="B378" s="27">
        <v>42456</v>
      </c>
      <c r="C378" s="6">
        <f t="shared" si="50"/>
        <v>9.3249999999999993</v>
      </c>
      <c r="D378" s="18">
        <f t="shared" si="53"/>
        <v>8.125</v>
      </c>
      <c r="E378" s="1">
        <f t="shared" si="51"/>
        <v>23</v>
      </c>
      <c r="F378" s="13">
        <f t="shared" si="52"/>
        <v>2.1137500000000005</v>
      </c>
      <c r="H378" s="1">
        <f t="shared" si="49"/>
        <v>0</v>
      </c>
      <c r="I378" s="13"/>
    </row>
    <row r="379" spans="1:9">
      <c r="A379" s="17">
        <v>10.100000000000001</v>
      </c>
      <c r="B379" s="27">
        <v>42457</v>
      </c>
      <c r="C379" s="6">
        <f t="shared" si="50"/>
        <v>10.425000000000001</v>
      </c>
      <c r="D379" s="18">
        <f t="shared" si="53"/>
        <v>8.7850000000000001</v>
      </c>
      <c r="E379" s="1">
        <f t="shared" si="51"/>
        <v>23</v>
      </c>
      <c r="F379" s="13">
        <f t="shared" si="52"/>
        <v>1.7654166666666664</v>
      </c>
      <c r="H379" s="1">
        <f t="shared" si="49"/>
        <v>0</v>
      </c>
      <c r="I379" s="13"/>
    </row>
    <row r="380" spans="1:9">
      <c r="A380" s="17">
        <v>9.1999999999999993</v>
      </c>
      <c r="B380" s="27">
        <v>42458</v>
      </c>
      <c r="C380" s="6">
        <f t="shared" si="50"/>
        <v>9.5249999999999986</v>
      </c>
      <c r="D380" s="18">
        <f t="shared" si="53"/>
        <v>9.6650000000000009</v>
      </c>
      <c r="E380" s="1">
        <f t="shared" si="51"/>
        <v>23</v>
      </c>
      <c r="F380" s="13">
        <f t="shared" si="52"/>
        <v>2.0504166666666674</v>
      </c>
      <c r="H380" s="1">
        <f t="shared" si="49"/>
        <v>0</v>
      </c>
      <c r="I380" s="13"/>
    </row>
    <row r="381" spans="1:9">
      <c r="A381" s="17">
        <v>8.1000000000000014</v>
      </c>
      <c r="B381" s="27">
        <v>42459</v>
      </c>
      <c r="C381" s="6">
        <f t="shared" si="50"/>
        <v>8.4250000000000007</v>
      </c>
      <c r="D381" s="18">
        <f t="shared" si="53"/>
        <v>8.8249999999999993</v>
      </c>
      <c r="E381" s="1">
        <f t="shared" si="51"/>
        <v>23</v>
      </c>
      <c r="F381" s="13">
        <f t="shared" si="52"/>
        <v>2.3987499999999997</v>
      </c>
      <c r="H381" s="1">
        <f t="shared" si="49"/>
        <v>0</v>
      </c>
      <c r="I381" s="13"/>
    </row>
    <row r="382" spans="1:9">
      <c r="A382" s="17">
        <v>10.3</v>
      </c>
      <c r="B382" s="27">
        <v>42460</v>
      </c>
      <c r="C382" s="6">
        <f t="shared" si="50"/>
        <v>10.625</v>
      </c>
      <c r="D382" s="18">
        <f t="shared" si="53"/>
        <v>8.1250000000000018</v>
      </c>
      <c r="E382" s="1">
        <f t="shared" si="51"/>
        <v>23</v>
      </c>
      <c r="F382" s="13">
        <f t="shared" si="52"/>
        <v>1.7020833333333334</v>
      </c>
      <c r="H382" s="1">
        <f t="shared" si="49"/>
        <v>0</v>
      </c>
      <c r="I382" s="13"/>
    </row>
    <row r="383" spans="1:9">
      <c r="A383" s="17">
        <v>4.8000000000000007</v>
      </c>
      <c r="B383" s="27">
        <v>42461</v>
      </c>
      <c r="C383" s="6">
        <f t="shared" si="50"/>
        <v>5.1250000000000009</v>
      </c>
      <c r="D383" s="18">
        <f t="shared" si="53"/>
        <v>8.3249999999999993</v>
      </c>
      <c r="E383" s="1">
        <f t="shared" si="51"/>
        <v>23</v>
      </c>
      <c r="F383" s="13">
        <f t="shared" si="52"/>
        <v>3.4437500000000001</v>
      </c>
      <c r="H383" s="1">
        <f t="shared" si="49"/>
        <v>0</v>
      </c>
      <c r="I383" s="13"/>
    </row>
    <row r="384" spans="1:9">
      <c r="A384" s="17">
        <v>6.6000000000000014</v>
      </c>
      <c r="B384" s="27">
        <v>42462</v>
      </c>
      <c r="C384" s="6">
        <f t="shared" si="50"/>
        <v>6.9250000000000016</v>
      </c>
      <c r="D384" s="18">
        <f t="shared" si="53"/>
        <v>9.2850000000000001</v>
      </c>
      <c r="E384" s="1">
        <f t="shared" si="51"/>
        <v>23</v>
      </c>
      <c r="F384" s="13">
        <f t="shared" si="52"/>
        <v>2.8737499999999998</v>
      </c>
      <c r="H384" s="1">
        <f t="shared" si="49"/>
        <v>0</v>
      </c>
      <c r="I384" s="13"/>
    </row>
    <row r="385" spans="1:9">
      <c r="A385" s="17">
        <v>10.199999999999999</v>
      </c>
      <c r="B385" s="27">
        <v>42463</v>
      </c>
      <c r="C385" s="6">
        <f t="shared" si="50"/>
        <v>10.524999999999999</v>
      </c>
      <c r="D385" s="18">
        <f t="shared" si="53"/>
        <v>10.404999999999999</v>
      </c>
      <c r="E385" s="1">
        <f t="shared" si="51"/>
        <v>23</v>
      </c>
      <c r="F385" s="13">
        <f t="shared" si="52"/>
        <v>1.7337500000000006</v>
      </c>
      <c r="H385" s="1">
        <f t="shared" si="49"/>
        <v>0</v>
      </c>
      <c r="I385" s="13"/>
    </row>
    <row r="386" spans="1:9">
      <c r="A386" s="17">
        <v>12.899999999999999</v>
      </c>
      <c r="B386" s="27">
        <v>42464</v>
      </c>
      <c r="C386" s="6">
        <f t="shared" si="50"/>
        <v>13.224999999999998</v>
      </c>
      <c r="D386" s="18">
        <f t="shared" si="53"/>
        <v>12.125</v>
      </c>
      <c r="E386" s="1">
        <f t="shared" si="51"/>
        <v>23</v>
      </c>
      <c r="F386" s="13">
        <f t="shared" si="52"/>
        <v>0</v>
      </c>
      <c r="H386" s="1">
        <f t="shared" si="49"/>
        <v>0</v>
      </c>
      <c r="I386" s="13"/>
    </row>
    <row r="387" spans="1:9">
      <c r="A387" s="17">
        <v>15.9</v>
      </c>
      <c r="B387" s="27">
        <v>42465</v>
      </c>
      <c r="C387" s="6">
        <f t="shared" si="50"/>
        <v>16.225000000000001</v>
      </c>
      <c r="D387" s="18">
        <f t="shared" si="53"/>
        <v>13.304999999999998</v>
      </c>
      <c r="E387" s="1">
        <f t="shared" si="51"/>
        <v>23</v>
      </c>
      <c r="F387" s="13">
        <f t="shared" si="52"/>
        <v>0</v>
      </c>
      <c r="H387" s="1">
        <f t="shared" si="49"/>
        <v>0</v>
      </c>
      <c r="I387" s="13"/>
    </row>
    <row r="388" spans="1:9">
      <c r="A388" s="17">
        <v>13.399999999999999</v>
      </c>
      <c r="B388" s="27">
        <v>42466</v>
      </c>
      <c r="C388" s="6">
        <f t="shared" si="50"/>
        <v>13.724999999999998</v>
      </c>
      <c r="D388" s="18">
        <f t="shared" si="53"/>
        <v>13.184999999999999</v>
      </c>
      <c r="E388" s="1">
        <f t="shared" si="51"/>
        <v>23</v>
      </c>
      <c r="F388" s="13">
        <f t="shared" si="52"/>
        <v>0</v>
      </c>
      <c r="H388" s="1">
        <f t="shared" si="49"/>
        <v>0</v>
      </c>
      <c r="I388" s="13"/>
    </row>
    <row r="389" spans="1:9">
      <c r="A389" s="17">
        <v>12.5</v>
      </c>
      <c r="B389" s="27">
        <v>42467</v>
      </c>
      <c r="C389" s="6">
        <f t="shared" si="50"/>
        <v>12.824999999999999</v>
      </c>
      <c r="D389" s="18">
        <f t="shared" si="53"/>
        <v>12.045</v>
      </c>
      <c r="E389" s="1">
        <f t="shared" si="51"/>
        <v>23</v>
      </c>
      <c r="F389" s="13">
        <f t="shared" si="52"/>
        <v>1.0054166666666668</v>
      </c>
      <c r="H389" s="1">
        <f t="shared" si="49"/>
        <v>0</v>
      </c>
      <c r="I389" s="13"/>
    </row>
    <row r="390" spans="1:9">
      <c r="A390" s="17">
        <v>9.6000000000000014</v>
      </c>
      <c r="B390" s="27">
        <v>42468</v>
      </c>
      <c r="C390" s="6">
        <f t="shared" si="50"/>
        <v>9.9250000000000007</v>
      </c>
      <c r="D390" s="18">
        <f t="shared" si="53"/>
        <v>10.065</v>
      </c>
      <c r="E390" s="1">
        <f t="shared" si="51"/>
        <v>23</v>
      </c>
      <c r="F390" s="13">
        <f t="shared" si="52"/>
        <v>1.9237499999999996</v>
      </c>
      <c r="H390" s="1">
        <f t="shared" si="49"/>
        <v>0</v>
      </c>
      <c r="I390" s="13"/>
    </row>
    <row r="391" spans="1:9">
      <c r="A391" s="17">
        <v>7.1999999999999993</v>
      </c>
      <c r="B391" s="27">
        <v>42469</v>
      </c>
      <c r="C391" s="6">
        <f t="shared" si="50"/>
        <v>7.5249999999999995</v>
      </c>
      <c r="D391" s="18">
        <f t="shared" si="53"/>
        <v>9.0250000000000004</v>
      </c>
      <c r="E391" s="1">
        <f t="shared" si="51"/>
        <v>23</v>
      </c>
      <c r="F391" s="13">
        <f t="shared" si="52"/>
        <v>2.6837500000000007</v>
      </c>
      <c r="H391" s="1">
        <f t="shared" si="49"/>
        <v>0</v>
      </c>
      <c r="I391" s="13"/>
    </row>
    <row r="392" spans="1:9">
      <c r="A392" s="17">
        <v>6</v>
      </c>
      <c r="B392" s="27">
        <v>42470</v>
      </c>
      <c r="C392" s="6">
        <f t="shared" si="50"/>
        <v>6.3250000000000002</v>
      </c>
      <c r="D392" s="18">
        <f t="shared" si="53"/>
        <v>8.9049999999999976</v>
      </c>
      <c r="E392" s="1">
        <f t="shared" si="51"/>
        <v>23</v>
      </c>
      <c r="F392" s="13">
        <f t="shared" si="52"/>
        <v>3.0637500000000002</v>
      </c>
      <c r="H392" s="1">
        <f t="shared" si="49"/>
        <v>0</v>
      </c>
      <c r="I392" s="13"/>
    </row>
    <row r="393" spans="1:9">
      <c r="A393" s="17">
        <v>8.1999999999999993</v>
      </c>
      <c r="B393" s="27">
        <v>42471</v>
      </c>
      <c r="C393" s="6">
        <f t="shared" si="50"/>
        <v>8.5249999999999986</v>
      </c>
      <c r="D393" s="18">
        <f t="shared" si="53"/>
        <v>9.4249999999999989</v>
      </c>
      <c r="E393" s="1">
        <f t="shared" si="51"/>
        <v>23</v>
      </c>
      <c r="F393" s="13">
        <f t="shared" si="52"/>
        <v>2.3670833333333339</v>
      </c>
      <c r="H393" s="1">
        <f t="shared" si="49"/>
        <v>0</v>
      </c>
      <c r="I393" s="13"/>
    </row>
    <row r="394" spans="1:9">
      <c r="A394" s="17">
        <v>11.899999999999999</v>
      </c>
      <c r="B394" s="27">
        <v>42472</v>
      </c>
      <c r="C394" s="6">
        <f t="shared" si="50"/>
        <v>12.224999999999998</v>
      </c>
      <c r="D394" s="18">
        <f t="shared" si="53"/>
        <v>10.064999999999998</v>
      </c>
      <c r="E394" s="1">
        <f t="shared" si="51"/>
        <v>23</v>
      </c>
      <c r="F394" s="13">
        <f t="shared" si="52"/>
        <v>1.1954166666666672</v>
      </c>
      <c r="H394" s="1">
        <f t="shared" si="49"/>
        <v>0</v>
      </c>
      <c r="I394" s="13"/>
    </row>
    <row r="395" spans="1:9">
      <c r="A395" s="17">
        <v>12.2</v>
      </c>
      <c r="B395" s="27">
        <v>42473</v>
      </c>
      <c r="C395" s="6">
        <f t="shared" si="50"/>
        <v>12.524999999999999</v>
      </c>
      <c r="D395" s="18">
        <f t="shared" si="53"/>
        <v>10.544999999999996</v>
      </c>
      <c r="E395" s="1">
        <f t="shared" si="51"/>
        <v>23</v>
      </c>
      <c r="F395" s="13">
        <f t="shared" si="52"/>
        <v>1.1004166666666673</v>
      </c>
      <c r="H395" s="1">
        <f t="shared" si="49"/>
        <v>0</v>
      </c>
      <c r="I395" s="13"/>
    </row>
    <row r="396" spans="1:9">
      <c r="A396" s="17">
        <v>10.399999999999999</v>
      </c>
      <c r="B396" s="27">
        <v>42474</v>
      </c>
      <c r="C396" s="6">
        <f t="shared" si="50"/>
        <v>10.724999999999998</v>
      </c>
      <c r="D396" s="18">
        <f t="shared" si="53"/>
        <v>11.304999999999998</v>
      </c>
      <c r="E396" s="1">
        <f t="shared" si="51"/>
        <v>23</v>
      </c>
      <c r="F396" s="13">
        <f t="shared" si="52"/>
        <v>1.6704166666666673</v>
      </c>
      <c r="H396" s="1">
        <f t="shared" si="49"/>
        <v>0</v>
      </c>
      <c r="I396" s="13"/>
    </row>
    <row r="397" spans="1:9">
      <c r="A397" s="17">
        <v>8.3999999999999986</v>
      </c>
      <c r="B397" s="27">
        <v>42475</v>
      </c>
      <c r="C397" s="6">
        <f t="shared" si="50"/>
        <v>8.7249999999999979</v>
      </c>
      <c r="D397" s="18">
        <f t="shared" si="53"/>
        <v>10.984999999999999</v>
      </c>
      <c r="E397" s="1">
        <f t="shared" si="51"/>
        <v>23</v>
      </c>
      <c r="F397" s="13">
        <f t="shared" si="52"/>
        <v>2.3037500000000009</v>
      </c>
      <c r="H397" s="1">
        <f t="shared" si="49"/>
        <v>0</v>
      </c>
      <c r="I397" s="13"/>
    </row>
    <row r="398" spans="1:9">
      <c r="A398" s="17">
        <v>12</v>
      </c>
      <c r="B398" s="27">
        <v>42476</v>
      </c>
      <c r="C398" s="6">
        <f t="shared" si="50"/>
        <v>12.324999999999999</v>
      </c>
      <c r="D398" s="18">
        <f t="shared" si="53"/>
        <v>10.324999999999998</v>
      </c>
      <c r="E398" s="1">
        <f t="shared" si="51"/>
        <v>23</v>
      </c>
      <c r="F398" s="13">
        <f t="shared" si="52"/>
        <v>1.1637500000000003</v>
      </c>
      <c r="H398" s="1">
        <f t="shared" si="49"/>
        <v>0</v>
      </c>
      <c r="I398" s="13"/>
    </row>
    <row r="399" spans="1:9">
      <c r="A399" s="17">
        <v>10.3</v>
      </c>
      <c r="B399" s="27">
        <v>42477</v>
      </c>
      <c r="C399" s="6">
        <f t="shared" si="50"/>
        <v>10.625</v>
      </c>
      <c r="D399" s="18">
        <f t="shared" si="53"/>
        <v>9.9649999999999981</v>
      </c>
      <c r="E399" s="1">
        <f t="shared" si="51"/>
        <v>23</v>
      </c>
      <c r="F399" s="13">
        <f t="shared" si="52"/>
        <v>1.7020833333333334</v>
      </c>
      <c r="H399" s="1">
        <f t="shared" si="49"/>
        <v>0</v>
      </c>
      <c r="I399" s="13"/>
    </row>
    <row r="400" spans="1:9">
      <c r="A400" s="17">
        <v>8.8999999999999986</v>
      </c>
      <c r="B400" s="27">
        <v>42478</v>
      </c>
      <c r="C400" s="6">
        <f t="shared" si="50"/>
        <v>9.2249999999999979</v>
      </c>
      <c r="D400" s="18">
        <f t="shared" si="53"/>
        <v>9.8449999999999989</v>
      </c>
      <c r="E400" s="1">
        <f t="shared" si="51"/>
        <v>23</v>
      </c>
      <c r="F400" s="13">
        <f t="shared" si="52"/>
        <v>2.1454166666666676</v>
      </c>
      <c r="H400" s="1">
        <f t="shared" si="49"/>
        <v>0</v>
      </c>
      <c r="I400" s="13"/>
    </row>
    <row r="401" spans="1:9">
      <c r="A401" s="17">
        <v>8.6000000000000014</v>
      </c>
      <c r="B401" s="27">
        <v>42479</v>
      </c>
      <c r="C401" s="6">
        <f t="shared" si="50"/>
        <v>8.9250000000000007</v>
      </c>
      <c r="D401" s="18">
        <f t="shared" si="53"/>
        <v>9.1650000000000009</v>
      </c>
      <c r="E401" s="1">
        <f t="shared" si="51"/>
        <v>23</v>
      </c>
      <c r="F401" s="13">
        <f t="shared" si="52"/>
        <v>2.2404166666666665</v>
      </c>
      <c r="H401" s="1">
        <f t="shared" ref="H401:H464" si="54">IF(F401&gt;H$15,1,0)</f>
        <v>0</v>
      </c>
      <c r="I401" s="13"/>
    </row>
    <row r="402" spans="1:9">
      <c r="A402" s="17">
        <v>7.8000000000000007</v>
      </c>
      <c r="B402" s="27">
        <v>42480</v>
      </c>
      <c r="C402" s="6">
        <f t="shared" ref="C402:C465" si="55">A402+A$16</f>
        <v>8.125</v>
      </c>
      <c r="D402" s="18">
        <f t="shared" si="53"/>
        <v>9.0050000000000008</v>
      </c>
      <c r="E402" s="1">
        <f t="shared" ref="E402:E465" si="56">E401+H402</f>
        <v>23</v>
      </c>
      <c r="F402" s="13">
        <f t="shared" ref="F402:F465" si="57">IF(F$16-$C402&gt;0,(F$16+F$14-$C402)*F$15/30,0)</f>
        <v>2.4937499999999999</v>
      </c>
      <c r="H402" s="1">
        <f t="shared" si="54"/>
        <v>0</v>
      </c>
      <c r="I402" s="13"/>
    </row>
    <row r="403" spans="1:9">
      <c r="A403" s="17">
        <v>8.6000000000000014</v>
      </c>
      <c r="B403" s="27">
        <v>42481</v>
      </c>
      <c r="C403" s="6">
        <f t="shared" si="55"/>
        <v>8.9250000000000007</v>
      </c>
      <c r="D403" s="18">
        <f t="shared" si="53"/>
        <v>8.7649999999999988</v>
      </c>
      <c r="E403" s="1">
        <f t="shared" si="56"/>
        <v>23</v>
      </c>
      <c r="F403" s="13">
        <f t="shared" si="57"/>
        <v>2.2404166666666665</v>
      </c>
      <c r="H403" s="1">
        <f t="shared" si="54"/>
        <v>0</v>
      </c>
      <c r="I403" s="13"/>
    </row>
    <row r="404" spans="1:9">
      <c r="A404" s="17">
        <v>9.5</v>
      </c>
      <c r="B404" s="27">
        <v>42482</v>
      </c>
      <c r="C404" s="6">
        <f t="shared" si="55"/>
        <v>9.8249999999999993</v>
      </c>
      <c r="D404" s="18">
        <f t="shared" ref="D404:D467" si="58">SUM(C402:C406)/5</f>
        <v>7.7650000000000006</v>
      </c>
      <c r="E404" s="1">
        <f t="shared" si="56"/>
        <v>23</v>
      </c>
      <c r="F404" s="13">
        <f t="shared" si="57"/>
        <v>1.955416666666667</v>
      </c>
      <c r="H404" s="1">
        <f t="shared" si="54"/>
        <v>0</v>
      </c>
      <c r="I404" s="13"/>
    </row>
    <row r="405" spans="1:9">
      <c r="A405" s="17">
        <v>7.6999999999999993</v>
      </c>
      <c r="B405" s="27">
        <v>42483</v>
      </c>
      <c r="C405" s="6">
        <f t="shared" si="55"/>
        <v>8.0249999999999986</v>
      </c>
      <c r="D405" s="18">
        <f t="shared" si="58"/>
        <v>6.9049999999999994</v>
      </c>
      <c r="E405" s="1">
        <f t="shared" si="56"/>
        <v>23</v>
      </c>
      <c r="F405" s="13">
        <f t="shared" si="57"/>
        <v>2.5254166666666671</v>
      </c>
      <c r="H405" s="1">
        <f t="shared" si="54"/>
        <v>0</v>
      </c>
      <c r="I405" s="13"/>
    </row>
    <row r="406" spans="1:9">
      <c r="A406" s="17">
        <v>3.6000000000000014</v>
      </c>
      <c r="B406" s="27">
        <v>42484</v>
      </c>
      <c r="C406" s="6">
        <f t="shared" si="55"/>
        <v>3.9250000000000016</v>
      </c>
      <c r="D406" s="18">
        <f t="shared" si="58"/>
        <v>6.2449999999999992</v>
      </c>
      <c r="E406" s="1">
        <f t="shared" si="56"/>
        <v>23</v>
      </c>
      <c r="F406" s="13">
        <f t="shared" si="57"/>
        <v>3.8237499999999995</v>
      </c>
      <c r="H406" s="1">
        <f t="shared" si="54"/>
        <v>0</v>
      </c>
      <c r="I406" s="13"/>
    </row>
    <row r="407" spans="1:9">
      <c r="A407" s="17">
        <v>3.5</v>
      </c>
      <c r="B407" s="27">
        <v>42485</v>
      </c>
      <c r="C407" s="6">
        <f t="shared" si="55"/>
        <v>3.8250000000000002</v>
      </c>
      <c r="D407" s="18">
        <f t="shared" si="58"/>
        <v>5.3449999999999998</v>
      </c>
      <c r="E407" s="1">
        <f t="shared" si="56"/>
        <v>23</v>
      </c>
      <c r="F407" s="13">
        <f t="shared" si="57"/>
        <v>3.8554166666666672</v>
      </c>
      <c r="H407" s="1">
        <f t="shared" si="54"/>
        <v>0</v>
      </c>
      <c r="I407" s="13"/>
    </row>
    <row r="408" spans="1:9">
      <c r="A408" s="17">
        <v>5.3000000000000007</v>
      </c>
      <c r="B408" s="27">
        <v>42486</v>
      </c>
      <c r="C408" s="6">
        <f t="shared" si="55"/>
        <v>5.6250000000000009</v>
      </c>
      <c r="D408" s="18">
        <f t="shared" si="58"/>
        <v>4.8849999999999998</v>
      </c>
      <c r="E408" s="1">
        <f t="shared" si="56"/>
        <v>23</v>
      </c>
      <c r="F408" s="13">
        <f t="shared" si="57"/>
        <v>3.2854166666666669</v>
      </c>
      <c r="H408" s="1">
        <f t="shared" si="54"/>
        <v>0</v>
      </c>
      <c r="I408" s="13"/>
    </row>
    <row r="409" spans="1:9">
      <c r="A409" s="17">
        <v>5</v>
      </c>
      <c r="B409" s="27">
        <v>42487</v>
      </c>
      <c r="C409" s="6">
        <f t="shared" si="55"/>
        <v>5.3250000000000002</v>
      </c>
      <c r="D409" s="18">
        <f t="shared" si="58"/>
        <v>5.5449999999999999</v>
      </c>
      <c r="E409" s="1">
        <f t="shared" si="56"/>
        <v>23</v>
      </c>
      <c r="F409" s="13">
        <f t="shared" si="57"/>
        <v>3.3804166666666671</v>
      </c>
      <c r="H409" s="1">
        <f t="shared" si="54"/>
        <v>0</v>
      </c>
      <c r="I409" s="13"/>
    </row>
    <row r="410" spans="1:9">
      <c r="A410" s="17">
        <v>5.3999999999999986</v>
      </c>
      <c r="B410" s="27">
        <v>42488</v>
      </c>
      <c r="C410" s="6">
        <f t="shared" si="55"/>
        <v>5.7249999999999988</v>
      </c>
      <c r="D410" s="18">
        <f t="shared" si="58"/>
        <v>6.9449999999999985</v>
      </c>
      <c r="E410" s="1">
        <f t="shared" si="56"/>
        <v>23</v>
      </c>
      <c r="F410" s="13">
        <f t="shared" si="57"/>
        <v>3.253750000000001</v>
      </c>
      <c r="H410" s="1">
        <f t="shared" si="54"/>
        <v>0</v>
      </c>
      <c r="I410" s="13"/>
    </row>
    <row r="411" spans="1:9">
      <c r="A411" s="17">
        <v>6.8999999999999986</v>
      </c>
      <c r="B411" s="27">
        <v>42489</v>
      </c>
      <c r="C411" s="6">
        <f t="shared" si="55"/>
        <v>7.2249999999999988</v>
      </c>
      <c r="D411" s="18">
        <f t="shared" si="58"/>
        <v>8.2449999999999992</v>
      </c>
      <c r="E411" s="1">
        <f t="shared" si="56"/>
        <v>23</v>
      </c>
      <c r="F411" s="13">
        <f t="shared" si="57"/>
        <v>2.7787500000000009</v>
      </c>
      <c r="H411" s="1">
        <f t="shared" si="54"/>
        <v>0</v>
      </c>
      <c r="I411" s="13"/>
    </row>
    <row r="412" spans="1:9">
      <c r="A412" s="17">
        <v>10.5</v>
      </c>
      <c r="B412" s="27">
        <v>42490</v>
      </c>
      <c r="C412" s="6">
        <f t="shared" si="55"/>
        <v>10.824999999999999</v>
      </c>
      <c r="D412" s="18">
        <f t="shared" si="58"/>
        <v>9.6849999999999987</v>
      </c>
      <c r="E412" s="1">
        <f t="shared" si="56"/>
        <v>23</v>
      </c>
      <c r="F412" s="13">
        <f t="shared" si="57"/>
        <v>1.6387500000000004</v>
      </c>
      <c r="H412" s="1">
        <f t="shared" si="54"/>
        <v>0</v>
      </c>
      <c r="I412" s="13"/>
    </row>
    <row r="413" spans="1:9">
      <c r="A413" s="17">
        <v>11.8</v>
      </c>
      <c r="B413" s="27">
        <v>42491</v>
      </c>
      <c r="C413" s="6">
        <f t="shared" si="55"/>
        <v>12.125</v>
      </c>
      <c r="D413" s="18">
        <f t="shared" si="58"/>
        <v>10.925000000000001</v>
      </c>
      <c r="E413" s="1">
        <f t="shared" si="56"/>
        <v>23</v>
      </c>
      <c r="F413" s="13">
        <f t="shared" si="57"/>
        <v>1.2270833333333333</v>
      </c>
      <c r="H413" s="1">
        <f t="shared" si="54"/>
        <v>0</v>
      </c>
      <c r="I413" s="13"/>
    </row>
    <row r="414" spans="1:9">
      <c r="A414" s="17">
        <v>12.2</v>
      </c>
      <c r="B414" s="27">
        <v>42492</v>
      </c>
      <c r="C414" s="6">
        <f t="shared" si="55"/>
        <v>12.524999999999999</v>
      </c>
      <c r="D414" s="18">
        <f t="shared" si="58"/>
        <v>11.044999999999998</v>
      </c>
      <c r="E414" s="1">
        <f t="shared" si="56"/>
        <v>23</v>
      </c>
      <c r="F414" s="13">
        <f t="shared" si="57"/>
        <v>1.1004166666666673</v>
      </c>
      <c r="H414" s="1">
        <f t="shared" si="54"/>
        <v>0</v>
      </c>
      <c r="I414" s="13"/>
    </row>
    <row r="415" spans="1:9">
      <c r="A415" s="17">
        <v>11.600000000000001</v>
      </c>
      <c r="B415" s="27">
        <v>42493</v>
      </c>
      <c r="C415" s="6">
        <f t="shared" si="55"/>
        <v>11.925000000000001</v>
      </c>
      <c r="D415" s="18">
        <f t="shared" si="58"/>
        <v>11.285</v>
      </c>
      <c r="E415" s="1">
        <f t="shared" si="56"/>
        <v>23</v>
      </c>
      <c r="F415" s="13">
        <f t="shared" si="57"/>
        <v>1.2904166666666663</v>
      </c>
      <c r="H415" s="1">
        <f t="shared" si="54"/>
        <v>0</v>
      </c>
      <c r="I415" s="13"/>
    </row>
    <row r="416" spans="1:9">
      <c r="A416" s="17">
        <v>7.5</v>
      </c>
      <c r="B416" s="27">
        <v>42494</v>
      </c>
      <c r="C416" s="6">
        <f t="shared" si="55"/>
        <v>7.8250000000000002</v>
      </c>
      <c r="D416" s="18">
        <f t="shared" si="58"/>
        <v>11.844999999999999</v>
      </c>
      <c r="E416" s="1">
        <f t="shared" si="56"/>
        <v>23</v>
      </c>
      <c r="F416" s="13">
        <f t="shared" si="57"/>
        <v>2.5887500000000001</v>
      </c>
      <c r="H416" s="1">
        <f t="shared" si="54"/>
        <v>0</v>
      </c>
      <c r="I416" s="13"/>
    </row>
    <row r="417" spans="1:9">
      <c r="A417" s="17">
        <v>11.7</v>
      </c>
      <c r="B417" s="27">
        <v>42495</v>
      </c>
      <c r="C417" s="6">
        <f t="shared" si="55"/>
        <v>12.024999999999999</v>
      </c>
      <c r="D417" s="18">
        <f t="shared" si="58"/>
        <v>12.424999999999999</v>
      </c>
      <c r="E417" s="1">
        <f t="shared" si="56"/>
        <v>23</v>
      </c>
      <c r="F417" s="13">
        <f t="shared" si="57"/>
        <v>1.2587500000000005</v>
      </c>
      <c r="H417" s="1">
        <f t="shared" si="54"/>
        <v>0</v>
      </c>
      <c r="I417" s="13"/>
    </row>
    <row r="418" spans="1:9">
      <c r="A418" s="17">
        <v>14.6</v>
      </c>
      <c r="B418" s="27">
        <v>42496</v>
      </c>
      <c r="C418" s="6">
        <f t="shared" si="55"/>
        <v>14.924999999999999</v>
      </c>
      <c r="D418" s="18">
        <f t="shared" si="58"/>
        <v>12.925000000000001</v>
      </c>
      <c r="E418" s="1">
        <f t="shared" si="56"/>
        <v>23</v>
      </c>
      <c r="F418" s="13">
        <f t="shared" si="57"/>
        <v>0</v>
      </c>
      <c r="H418" s="1">
        <f t="shared" si="54"/>
        <v>0</v>
      </c>
      <c r="I418" s="13"/>
    </row>
    <row r="419" spans="1:9">
      <c r="A419" s="17">
        <v>15.1</v>
      </c>
      <c r="B419" s="27">
        <v>42497</v>
      </c>
      <c r="C419" s="6">
        <f t="shared" si="55"/>
        <v>15.424999999999999</v>
      </c>
      <c r="D419" s="18">
        <f t="shared" si="58"/>
        <v>14.464999999999998</v>
      </c>
      <c r="E419" s="1">
        <f t="shared" si="56"/>
        <v>23</v>
      </c>
      <c r="F419" s="13">
        <f t="shared" si="57"/>
        <v>0</v>
      </c>
      <c r="H419" s="1">
        <f t="shared" si="54"/>
        <v>0</v>
      </c>
      <c r="I419" s="13"/>
    </row>
    <row r="420" spans="1:9">
      <c r="A420" s="17">
        <v>14.1</v>
      </c>
      <c r="B420" s="27">
        <v>42498</v>
      </c>
      <c r="C420" s="6">
        <f t="shared" si="55"/>
        <v>14.424999999999999</v>
      </c>
      <c r="D420" s="18">
        <f t="shared" si="58"/>
        <v>15.184999999999999</v>
      </c>
      <c r="E420" s="1">
        <f t="shared" si="56"/>
        <v>23</v>
      </c>
      <c r="F420" s="13">
        <f t="shared" si="57"/>
        <v>0</v>
      </c>
      <c r="H420" s="1">
        <f t="shared" si="54"/>
        <v>0</v>
      </c>
      <c r="I420" s="13"/>
    </row>
    <row r="421" spans="1:9">
      <c r="A421" s="17">
        <v>15.2</v>
      </c>
      <c r="B421" s="27">
        <v>42499</v>
      </c>
      <c r="C421" s="6">
        <f t="shared" si="55"/>
        <v>15.524999999999999</v>
      </c>
      <c r="D421" s="18">
        <f t="shared" si="58"/>
        <v>15.305000000000001</v>
      </c>
      <c r="E421" s="1">
        <f t="shared" si="56"/>
        <v>23</v>
      </c>
      <c r="F421" s="13">
        <f t="shared" si="57"/>
        <v>0</v>
      </c>
      <c r="H421" s="1">
        <f t="shared" si="54"/>
        <v>0</v>
      </c>
      <c r="I421" s="13"/>
    </row>
    <row r="422" spans="1:9">
      <c r="A422" s="17">
        <v>15.3</v>
      </c>
      <c r="B422" s="27">
        <v>42500</v>
      </c>
      <c r="C422" s="6">
        <f t="shared" si="55"/>
        <v>15.625</v>
      </c>
      <c r="D422" s="18">
        <f t="shared" si="58"/>
        <v>15.184999999999999</v>
      </c>
      <c r="E422" s="1">
        <f t="shared" si="56"/>
        <v>23</v>
      </c>
      <c r="F422" s="13">
        <f t="shared" si="57"/>
        <v>0</v>
      </c>
      <c r="H422" s="1">
        <f t="shared" si="54"/>
        <v>0</v>
      </c>
      <c r="I422" s="13"/>
    </row>
    <row r="423" spans="1:9">
      <c r="A423" s="17">
        <v>15.2</v>
      </c>
      <c r="B423" s="27">
        <v>42501</v>
      </c>
      <c r="C423" s="6">
        <f t="shared" si="55"/>
        <v>15.524999999999999</v>
      </c>
      <c r="D423" s="18">
        <f t="shared" si="58"/>
        <v>15.705000000000002</v>
      </c>
      <c r="E423" s="1">
        <f t="shared" si="56"/>
        <v>23</v>
      </c>
      <c r="F423" s="13">
        <f t="shared" si="57"/>
        <v>0</v>
      </c>
      <c r="H423" s="1">
        <f t="shared" si="54"/>
        <v>0</v>
      </c>
      <c r="I423" s="13"/>
    </row>
    <row r="424" spans="1:9">
      <c r="A424" s="17">
        <v>14.5</v>
      </c>
      <c r="B424" s="27">
        <v>42502</v>
      </c>
      <c r="C424" s="6">
        <f t="shared" si="55"/>
        <v>14.824999999999999</v>
      </c>
      <c r="D424" s="18">
        <f t="shared" si="58"/>
        <v>15.344999999999999</v>
      </c>
      <c r="E424" s="1">
        <f t="shared" si="56"/>
        <v>23</v>
      </c>
      <c r="F424" s="13">
        <f t="shared" si="57"/>
        <v>0</v>
      </c>
      <c r="H424" s="1">
        <f t="shared" si="54"/>
        <v>0</v>
      </c>
      <c r="I424" s="13"/>
    </row>
    <row r="425" spans="1:9">
      <c r="A425" s="17">
        <v>16.7</v>
      </c>
      <c r="B425" s="27">
        <v>42503</v>
      </c>
      <c r="C425" s="6">
        <f t="shared" si="55"/>
        <v>17.024999999999999</v>
      </c>
      <c r="D425" s="18">
        <f t="shared" si="58"/>
        <v>13.844999999999999</v>
      </c>
      <c r="E425" s="1">
        <f t="shared" si="56"/>
        <v>23</v>
      </c>
      <c r="F425" s="13">
        <f t="shared" si="57"/>
        <v>0</v>
      </c>
      <c r="H425" s="1">
        <f t="shared" si="54"/>
        <v>0</v>
      </c>
      <c r="I425" s="13"/>
    </row>
    <row r="426" spans="1:9">
      <c r="A426" s="17">
        <v>13.399999999999999</v>
      </c>
      <c r="B426" s="27">
        <v>42504</v>
      </c>
      <c r="C426" s="6">
        <f t="shared" si="55"/>
        <v>13.724999999999998</v>
      </c>
      <c r="D426" s="18">
        <f t="shared" si="58"/>
        <v>12.484999999999999</v>
      </c>
      <c r="E426" s="1">
        <f t="shared" si="56"/>
        <v>23</v>
      </c>
      <c r="F426" s="13">
        <f t="shared" si="57"/>
        <v>0</v>
      </c>
      <c r="H426" s="1">
        <f t="shared" si="54"/>
        <v>0</v>
      </c>
      <c r="I426" s="13"/>
    </row>
    <row r="427" spans="1:9">
      <c r="A427" s="17">
        <v>7.8000000000000007</v>
      </c>
      <c r="B427" s="27">
        <v>42505</v>
      </c>
      <c r="C427" s="6">
        <f t="shared" si="55"/>
        <v>8.125</v>
      </c>
      <c r="D427" s="18">
        <f t="shared" si="58"/>
        <v>11.544999999999998</v>
      </c>
      <c r="E427" s="1">
        <f t="shared" si="56"/>
        <v>23</v>
      </c>
      <c r="F427" s="13">
        <f t="shared" si="57"/>
        <v>2.4937499999999999</v>
      </c>
      <c r="H427" s="1">
        <f t="shared" si="54"/>
        <v>0</v>
      </c>
      <c r="I427" s="13"/>
    </row>
    <row r="428" spans="1:9">
      <c r="A428" s="17">
        <v>8.3999999999999986</v>
      </c>
      <c r="B428" s="27">
        <v>42506</v>
      </c>
      <c r="C428" s="6">
        <f t="shared" si="55"/>
        <v>8.7249999999999979</v>
      </c>
      <c r="D428" s="18">
        <f t="shared" si="58"/>
        <v>10.804999999999998</v>
      </c>
      <c r="E428" s="1">
        <f t="shared" si="56"/>
        <v>23</v>
      </c>
      <c r="F428" s="13">
        <f t="shared" si="57"/>
        <v>2.3037500000000009</v>
      </c>
      <c r="H428" s="1">
        <f t="shared" si="54"/>
        <v>0</v>
      </c>
      <c r="I428" s="13"/>
    </row>
    <row r="429" spans="1:9">
      <c r="A429" s="17">
        <v>9.8000000000000007</v>
      </c>
      <c r="B429" s="27">
        <v>42507</v>
      </c>
      <c r="C429" s="6">
        <f t="shared" si="55"/>
        <v>10.125</v>
      </c>
      <c r="D429" s="18">
        <f t="shared" si="58"/>
        <v>10.984999999999999</v>
      </c>
      <c r="E429" s="1">
        <f t="shared" si="56"/>
        <v>23</v>
      </c>
      <c r="F429" s="13">
        <f t="shared" si="57"/>
        <v>1.8604166666666666</v>
      </c>
      <c r="H429" s="1">
        <f t="shared" si="54"/>
        <v>0</v>
      </c>
      <c r="I429" s="13"/>
    </row>
    <row r="430" spans="1:9">
      <c r="A430" s="17">
        <v>13</v>
      </c>
      <c r="B430" s="27">
        <v>42508</v>
      </c>
      <c r="C430" s="6">
        <f t="shared" si="55"/>
        <v>13.324999999999999</v>
      </c>
      <c r="D430" s="18">
        <f t="shared" si="58"/>
        <v>12.704999999999998</v>
      </c>
      <c r="E430" s="1">
        <f t="shared" si="56"/>
        <v>23</v>
      </c>
      <c r="F430" s="13">
        <f t="shared" si="57"/>
        <v>0</v>
      </c>
      <c r="H430" s="1">
        <f t="shared" si="54"/>
        <v>0</v>
      </c>
      <c r="I430" s="13"/>
    </row>
    <row r="431" spans="1:9">
      <c r="A431" s="17">
        <v>14.3</v>
      </c>
      <c r="B431" s="27">
        <v>42509</v>
      </c>
      <c r="C431" s="6">
        <f t="shared" si="55"/>
        <v>14.625</v>
      </c>
      <c r="D431" s="18">
        <f t="shared" si="58"/>
        <v>14.285</v>
      </c>
      <c r="E431" s="1">
        <f t="shared" si="56"/>
        <v>23</v>
      </c>
      <c r="F431" s="13">
        <f t="shared" si="57"/>
        <v>0</v>
      </c>
      <c r="H431" s="1">
        <f t="shared" si="54"/>
        <v>0</v>
      </c>
      <c r="I431" s="13"/>
    </row>
    <row r="432" spans="1:9">
      <c r="A432" s="17">
        <v>16.399999999999999</v>
      </c>
      <c r="B432" s="27">
        <v>42510</v>
      </c>
      <c r="C432" s="6">
        <f t="shared" si="55"/>
        <v>16.724999999999998</v>
      </c>
      <c r="D432" s="18">
        <f t="shared" si="58"/>
        <v>16.244999999999997</v>
      </c>
      <c r="E432" s="1">
        <f t="shared" si="56"/>
        <v>23</v>
      </c>
      <c r="F432" s="13">
        <f t="shared" si="57"/>
        <v>0</v>
      </c>
      <c r="H432" s="1">
        <f t="shared" si="54"/>
        <v>0</v>
      </c>
      <c r="I432" s="13"/>
    </row>
    <row r="433" spans="1:9">
      <c r="A433" s="17">
        <v>16.3</v>
      </c>
      <c r="B433" s="27">
        <v>42511</v>
      </c>
      <c r="C433" s="6">
        <f t="shared" si="55"/>
        <v>16.625</v>
      </c>
      <c r="D433" s="18">
        <f t="shared" si="58"/>
        <v>17.244999999999997</v>
      </c>
      <c r="E433" s="1">
        <f t="shared" si="56"/>
        <v>23</v>
      </c>
      <c r="F433" s="13">
        <f t="shared" si="57"/>
        <v>0</v>
      </c>
      <c r="H433" s="1">
        <f t="shared" si="54"/>
        <v>0</v>
      </c>
      <c r="I433" s="13"/>
    </row>
    <row r="434" spans="1:9">
      <c r="A434" s="17">
        <v>19.600000000000001</v>
      </c>
      <c r="B434" s="27">
        <v>42512</v>
      </c>
      <c r="C434" s="6">
        <f t="shared" si="55"/>
        <v>19.925000000000001</v>
      </c>
      <c r="D434" s="18">
        <f t="shared" si="58"/>
        <v>17.544999999999998</v>
      </c>
      <c r="E434" s="1">
        <f t="shared" si="56"/>
        <v>23</v>
      </c>
      <c r="F434" s="13">
        <f t="shared" si="57"/>
        <v>0</v>
      </c>
      <c r="H434" s="1">
        <f t="shared" si="54"/>
        <v>0</v>
      </c>
      <c r="I434" s="13"/>
    </row>
    <row r="435" spans="1:9">
      <c r="A435" s="17">
        <v>18</v>
      </c>
      <c r="B435" s="27">
        <v>42513</v>
      </c>
      <c r="C435" s="6">
        <f t="shared" si="55"/>
        <v>18.324999999999999</v>
      </c>
      <c r="D435" s="18">
        <f t="shared" si="58"/>
        <v>17.065000000000001</v>
      </c>
      <c r="E435" s="1">
        <f t="shared" si="56"/>
        <v>23</v>
      </c>
      <c r="F435" s="13">
        <f t="shared" si="57"/>
        <v>0</v>
      </c>
      <c r="H435" s="1">
        <f t="shared" si="54"/>
        <v>0</v>
      </c>
      <c r="I435" s="13"/>
    </row>
    <row r="436" spans="1:9">
      <c r="A436" s="17">
        <v>15.8</v>
      </c>
      <c r="B436" s="27">
        <v>42514</v>
      </c>
      <c r="C436" s="6">
        <f t="shared" si="55"/>
        <v>16.125</v>
      </c>
      <c r="D436" s="18">
        <f t="shared" si="58"/>
        <v>17.005000000000003</v>
      </c>
      <c r="E436" s="1">
        <f t="shared" si="56"/>
        <v>23</v>
      </c>
      <c r="F436" s="13">
        <f t="shared" si="57"/>
        <v>0</v>
      </c>
      <c r="H436" s="1">
        <f t="shared" si="54"/>
        <v>0</v>
      </c>
      <c r="I436" s="13"/>
    </row>
    <row r="437" spans="1:9">
      <c r="A437" s="17">
        <v>14</v>
      </c>
      <c r="B437" s="27">
        <v>42515</v>
      </c>
      <c r="C437" s="6">
        <f t="shared" si="55"/>
        <v>14.324999999999999</v>
      </c>
      <c r="D437" s="18">
        <f t="shared" si="58"/>
        <v>16.425000000000001</v>
      </c>
      <c r="E437" s="1">
        <f t="shared" si="56"/>
        <v>23</v>
      </c>
      <c r="F437" s="13">
        <f t="shared" si="57"/>
        <v>0</v>
      </c>
      <c r="H437" s="1">
        <f t="shared" si="54"/>
        <v>0</v>
      </c>
      <c r="I437" s="13"/>
    </row>
    <row r="438" spans="1:9">
      <c r="A438" s="17">
        <v>16</v>
      </c>
      <c r="B438" s="27">
        <v>42516</v>
      </c>
      <c r="C438" s="6">
        <f t="shared" si="55"/>
        <v>16.324999999999999</v>
      </c>
      <c r="D438" s="18">
        <f t="shared" si="58"/>
        <v>16.305</v>
      </c>
      <c r="E438" s="1">
        <f t="shared" si="56"/>
        <v>23</v>
      </c>
      <c r="F438" s="13">
        <f t="shared" si="57"/>
        <v>0</v>
      </c>
      <c r="H438" s="1">
        <f t="shared" si="54"/>
        <v>0</v>
      </c>
      <c r="I438" s="13"/>
    </row>
    <row r="439" spans="1:9">
      <c r="A439" s="17">
        <v>16.7</v>
      </c>
      <c r="B439" s="27">
        <v>42517</v>
      </c>
      <c r="C439" s="6">
        <f t="shared" si="55"/>
        <v>17.024999999999999</v>
      </c>
      <c r="D439" s="18">
        <f t="shared" si="58"/>
        <v>16.884999999999998</v>
      </c>
      <c r="E439" s="1">
        <f t="shared" si="56"/>
        <v>23</v>
      </c>
      <c r="F439" s="13">
        <f t="shared" si="57"/>
        <v>0</v>
      </c>
      <c r="H439" s="1">
        <f t="shared" si="54"/>
        <v>0</v>
      </c>
      <c r="I439" s="13"/>
    </row>
    <row r="440" spans="1:9">
      <c r="A440" s="17">
        <v>17.399999999999999</v>
      </c>
      <c r="B440" s="27">
        <v>42518</v>
      </c>
      <c r="C440" s="6">
        <f t="shared" si="55"/>
        <v>17.724999999999998</v>
      </c>
      <c r="D440" s="18">
        <f t="shared" si="58"/>
        <v>17.964999999999996</v>
      </c>
      <c r="E440" s="1">
        <f t="shared" si="56"/>
        <v>23</v>
      </c>
      <c r="F440" s="13">
        <f t="shared" si="57"/>
        <v>0</v>
      </c>
      <c r="H440" s="1">
        <f t="shared" si="54"/>
        <v>0</v>
      </c>
      <c r="I440" s="13"/>
    </row>
    <row r="441" spans="1:9">
      <c r="A441" s="17">
        <v>18.7</v>
      </c>
      <c r="B441" s="27">
        <v>42519</v>
      </c>
      <c r="C441" s="6">
        <f t="shared" si="55"/>
        <v>19.024999999999999</v>
      </c>
      <c r="D441" s="18">
        <f t="shared" si="58"/>
        <v>18.324999999999999</v>
      </c>
      <c r="E441" s="1">
        <f t="shared" si="56"/>
        <v>23</v>
      </c>
      <c r="F441" s="13">
        <f t="shared" si="57"/>
        <v>0</v>
      </c>
      <c r="H441" s="1">
        <f t="shared" si="54"/>
        <v>0</v>
      </c>
      <c r="I441" s="13"/>
    </row>
    <row r="442" spans="1:9">
      <c r="A442" s="17">
        <v>19.399999999999999</v>
      </c>
      <c r="B442" s="27">
        <v>42520</v>
      </c>
      <c r="C442" s="6">
        <f t="shared" si="55"/>
        <v>19.724999999999998</v>
      </c>
      <c r="D442" s="18">
        <f t="shared" si="58"/>
        <v>18.364999999999998</v>
      </c>
      <c r="E442" s="1">
        <f t="shared" si="56"/>
        <v>23</v>
      </c>
      <c r="F442" s="13">
        <f t="shared" si="57"/>
        <v>0</v>
      </c>
      <c r="H442" s="1">
        <f t="shared" si="54"/>
        <v>0</v>
      </c>
      <c r="I442" s="13"/>
    </row>
    <row r="443" spans="1:9">
      <c r="A443" s="17">
        <v>17.8</v>
      </c>
      <c r="B443" s="27">
        <v>42521</v>
      </c>
      <c r="C443" s="6">
        <f t="shared" si="55"/>
        <v>18.125</v>
      </c>
      <c r="D443" s="18">
        <f t="shared" si="58"/>
        <v>18.184999999999999</v>
      </c>
      <c r="E443" s="1">
        <f t="shared" si="56"/>
        <v>23</v>
      </c>
      <c r="F443" s="13">
        <f t="shared" si="57"/>
        <v>0</v>
      </c>
      <c r="H443" s="1">
        <f t="shared" si="54"/>
        <v>0</v>
      </c>
      <c r="I443" s="13"/>
    </row>
    <row r="444" spans="1:9">
      <c r="A444" s="17">
        <v>16.899999999999999</v>
      </c>
      <c r="B444" s="27">
        <v>42522</v>
      </c>
      <c r="C444" s="6">
        <f t="shared" si="55"/>
        <v>17.224999999999998</v>
      </c>
      <c r="D444" s="18">
        <f t="shared" si="58"/>
        <v>17.625</v>
      </c>
      <c r="E444" s="1">
        <f t="shared" si="56"/>
        <v>23</v>
      </c>
      <c r="F444" s="13">
        <f t="shared" si="57"/>
        <v>0</v>
      </c>
      <c r="H444" s="1">
        <f t="shared" si="54"/>
        <v>0</v>
      </c>
      <c r="I444" s="13"/>
    </row>
    <row r="445" spans="1:9">
      <c r="A445" s="17">
        <v>16.5</v>
      </c>
      <c r="B445" s="27">
        <v>42523</v>
      </c>
      <c r="C445" s="6">
        <f t="shared" si="55"/>
        <v>16.824999999999999</v>
      </c>
      <c r="D445" s="18">
        <f t="shared" si="58"/>
        <v>17.365000000000002</v>
      </c>
      <c r="E445" s="1">
        <f t="shared" si="56"/>
        <v>23</v>
      </c>
      <c r="F445" s="13">
        <f t="shared" si="57"/>
        <v>0</v>
      </c>
      <c r="H445" s="1">
        <f t="shared" si="54"/>
        <v>0</v>
      </c>
      <c r="I445" s="13"/>
    </row>
    <row r="446" spans="1:9">
      <c r="A446" s="17">
        <v>15.9</v>
      </c>
      <c r="B446" s="27">
        <v>42524</v>
      </c>
      <c r="C446" s="6">
        <f t="shared" si="55"/>
        <v>16.225000000000001</v>
      </c>
      <c r="D446" s="18">
        <f t="shared" si="58"/>
        <v>17.705000000000002</v>
      </c>
      <c r="E446" s="1">
        <f t="shared" si="56"/>
        <v>23</v>
      </c>
      <c r="F446" s="13">
        <f t="shared" si="57"/>
        <v>0</v>
      </c>
      <c r="H446" s="1">
        <f t="shared" si="54"/>
        <v>0</v>
      </c>
      <c r="I446" s="13"/>
    </row>
    <row r="447" spans="1:9">
      <c r="A447" s="17">
        <v>18.100000000000001</v>
      </c>
      <c r="B447" s="27">
        <v>42525</v>
      </c>
      <c r="C447" s="6">
        <f t="shared" si="55"/>
        <v>18.425000000000001</v>
      </c>
      <c r="D447" s="18">
        <f t="shared" si="58"/>
        <v>18.004999999999999</v>
      </c>
      <c r="E447" s="1">
        <f t="shared" si="56"/>
        <v>23</v>
      </c>
      <c r="F447" s="13">
        <f t="shared" si="57"/>
        <v>0</v>
      </c>
      <c r="H447" s="1">
        <f t="shared" si="54"/>
        <v>0</v>
      </c>
      <c r="I447" s="13"/>
    </row>
    <row r="448" spans="1:9">
      <c r="A448" s="17">
        <v>19.5</v>
      </c>
      <c r="B448" s="27">
        <v>42526</v>
      </c>
      <c r="C448" s="6">
        <f t="shared" si="55"/>
        <v>19.824999999999999</v>
      </c>
      <c r="D448" s="18">
        <f t="shared" si="58"/>
        <v>18.184999999999999</v>
      </c>
      <c r="E448" s="1">
        <f t="shared" si="56"/>
        <v>23</v>
      </c>
      <c r="F448" s="13">
        <f t="shared" si="57"/>
        <v>0</v>
      </c>
      <c r="H448" s="1">
        <f t="shared" si="54"/>
        <v>0</v>
      </c>
      <c r="I448" s="13"/>
    </row>
    <row r="449" spans="1:9">
      <c r="A449" s="17">
        <v>18.399999999999999</v>
      </c>
      <c r="B449" s="27">
        <v>42527</v>
      </c>
      <c r="C449" s="6">
        <f t="shared" si="55"/>
        <v>18.724999999999998</v>
      </c>
      <c r="D449" s="18">
        <f t="shared" si="58"/>
        <v>18.805</v>
      </c>
      <c r="E449" s="1">
        <f t="shared" si="56"/>
        <v>23</v>
      </c>
      <c r="F449" s="13">
        <f t="shared" si="57"/>
        <v>0</v>
      </c>
      <c r="H449" s="1">
        <f t="shared" si="54"/>
        <v>0</v>
      </c>
      <c r="I449" s="13"/>
    </row>
    <row r="450" spans="1:9">
      <c r="A450" s="17">
        <v>17.399999999999999</v>
      </c>
      <c r="B450" s="27">
        <v>42528</v>
      </c>
      <c r="C450" s="6">
        <f t="shared" si="55"/>
        <v>17.724999999999998</v>
      </c>
      <c r="D450" s="18">
        <f t="shared" si="58"/>
        <v>18.704999999999998</v>
      </c>
      <c r="E450" s="1">
        <f t="shared" si="56"/>
        <v>23</v>
      </c>
      <c r="F450" s="13">
        <f t="shared" si="57"/>
        <v>0</v>
      </c>
      <c r="H450" s="1">
        <f t="shared" si="54"/>
        <v>0</v>
      </c>
      <c r="I450" s="13"/>
    </row>
    <row r="451" spans="1:9">
      <c r="A451" s="17">
        <v>19</v>
      </c>
      <c r="B451" s="27">
        <v>42529</v>
      </c>
      <c r="C451" s="6">
        <f t="shared" si="55"/>
        <v>19.324999999999999</v>
      </c>
      <c r="D451" s="18">
        <f t="shared" si="58"/>
        <v>18.264999999999997</v>
      </c>
      <c r="E451" s="1">
        <f t="shared" si="56"/>
        <v>23</v>
      </c>
      <c r="F451" s="13">
        <f t="shared" si="57"/>
        <v>0</v>
      </c>
      <c r="H451" s="1">
        <f t="shared" si="54"/>
        <v>0</v>
      </c>
      <c r="I451" s="13"/>
    </row>
    <row r="452" spans="1:9">
      <c r="A452" s="17">
        <v>17.600000000000001</v>
      </c>
      <c r="B452" s="27">
        <v>42530</v>
      </c>
      <c r="C452" s="6">
        <f t="shared" si="55"/>
        <v>17.925000000000001</v>
      </c>
      <c r="D452" s="18">
        <f t="shared" si="58"/>
        <v>17.764999999999997</v>
      </c>
      <c r="E452" s="1">
        <f t="shared" si="56"/>
        <v>23</v>
      </c>
      <c r="F452" s="13">
        <f t="shared" si="57"/>
        <v>0</v>
      </c>
      <c r="H452" s="1">
        <f t="shared" si="54"/>
        <v>0</v>
      </c>
      <c r="I452" s="13"/>
    </row>
    <row r="453" spans="1:9">
      <c r="A453" s="17">
        <v>17.3</v>
      </c>
      <c r="B453" s="27">
        <v>42531</v>
      </c>
      <c r="C453" s="6">
        <f t="shared" si="55"/>
        <v>17.625</v>
      </c>
      <c r="D453" s="18">
        <f t="shared" si="58"/>
        <v>17.464999999999996</v>
      </c>
      <c r="E453" s="1">
        <f t="shared" si="56"/>
        <v>23</v>
      </c>
      <c r="F453" s="13">
        <f t="shared" si="57"/>
        <v>0</v>
      </c>
      <c r="H453" s="1">
        <f t="shared" si="54"/>
        <v>0</v>
      </c>
      <c r="I453" s="13"/>
    </row>
    <row r="454" spans="1:9">
      <c r="A454" s="17">
        <v>15.9</v>
      </c>
      <c r="B454" s="27">
        <v>42532</v>
      </c>
      <c r="C454" s="6">
        <f t="shared" si="55"/>
        <v>16.225000000000001</v>
      </c>
      <c r="D454" s="18">
        <f t="shared" si="58"/>
        <v>17.105</v>
      </c>
      <c r="E454" s="1">
        <f t="shared" si="56"/>
        <v>23</v>
      </c>
      <c r="F454" s="13">
        <f t="shared" si="57"/>
        <v>0</v>
      </c>
      <c r="H454" s="1">
        <f t="shared" si="54"/>
        <v>0</v>
      </c>
      <c r="I454" s="13"/>
    </row>
    <row r="455" spans="1:9">
      <c r="A455" s="17">
        <v>15.9</v>
      </c>
      <c r="B455" s="27">
        <v>42533</v>
      </c>
      <c r="C455" s="6">
        <f t="shared" si="55"/>
        <v>16.225000000000001</v>
      </c>
      <c r="D455" s="18">
        <f t="shared" si="58"/>
        <v>17.085000000000001</v>
      </c>
      <c r="E455" s="1">
        <f t="shared" si="56"/>
        <v>23</v>
      </c>
      <c r="F455" s="13">
        <f t="shared" si="57"/>
        <v>0</v>
      </c>
      <c r="H455" s="1">
        <f t="shared" si="54"/>
        <v>0</v>
      </c>
      <c r="I455" s="13"/>
    </row>
    <row r="456" spans="1:9">
      <c r="A456" s="17">
        <v>17.2</v>
      </c>
      <c r="B456" s="27">
        <v>42534</v>
      </c>
      <c r="C456" s="6">
        <f t="shared" si="55"/>
        <v>17.524999999999999</v>
      </c>
      <c r="D456" s="18">
        <f t="shared" si="58"/>
        <v>16.764999999999997</v>
      </c>
      <c r="E456" s="1">
        <f t="shared" si="56"/>
        <v>23</v>
      </c>
      <c r="F456" s="13">
        <f t="shared" si="57"/>
        <v>0</v>
      </c>
      <c r="H456" s="1">
        <f t="shared" si="54"/>
        <v>0</v>
      </c>
      <c r="I456" s="13"/>
    </row>
    <row r="457" spans="1:9">
      <c r="A457" s="17">
        <v>17.5</v>
      </c>
      <c r="B457" s="27">
        <v>42535</v>
      </c>
      <c r="C457" s="6">
        <f t="shared" si="55"/>
        <v>17.824999999999999</v>
      </c>
      <c r="D457" s="18">
        <f t="shared" si="58"/>
        <v>17.104999999999997</v>
      </c>
      <c r="E457" s="1">
        <f t="shared" si="56"/>
        <v>23</v>
      </c>
      <c r="F457" s="13">
        <f t="shared" si="57"/>
        <v>0</v>
      </c>
      <c r="H457" s="1">
        <f t="shared" si="54"/>
        <v>0</v>
      </c>
      <c r="I457" s="13"/>
    </row>
    <row r="458" spans="1:9">
      <c r="A458" s="17">
        <v>15.7</v>
      </c>
      <c r="B458" s="27">
        <v>42536</v>
      </c>
      <c r="C458" s="6">
        <f t="shared" si="55"/>
        <v>16.024999999999999</v>
      </c>
      <c r="D458" s="18">
        <f t="shared" si="58"/>
        <v>16.964999999999996</v>
      </c>
      <c r="E458" s="1">
        <f t="shared" si="56"/>
        <v>23</v>
      </c>
      <c r="F458" s="13">
        <f t="shared" si="57"/>
        <v>0</v>
      </c>
      <c r="H458" s="1">
        <f t="shared" si="54"/>
        <v>0</v>
      </c>
      <c r="I458" s="13"/>
    </row>
    <row r="459" spans="1:9">
      <c r="A459" s="17">
        <v>17.600000000000001</v>
      </c>
      <c r="B459" s="27">
        <v>42537</v>
      </c>
      <c r="C459" s="6">
        <f t="shared" si="55"/>
        <v>17.925000000000001</v>
      </c>
      <c r="D459" s="18">
        <f t="shared" si="58"/>
        <v>17.024999999999999</v>
      </c>
      <c r="E459" s="1">
        <f t="shared" si="56"/>
        <v>23</v>
      </c>
      <c r="F459" s="13">
        <f t="shared" si="57"/>
        <v>0</v>
      </c>
      <c r="H459" s="1">
        <f t="shared" si="54"/>
        <v>0</v>
      </c>
      <c r="I459" s="13"/>
    </row>
    <row r="460" spans="1:9">
      <c r="A460" s="17">
        <v>15.2</v>
      </c>
      <c r="B460" s="27">
        <v>42538</v>
      </c>
      <c r="C460" s="6">
        <f t="shared" si="55"/>
        <v>15.524999999999999</v>
      </c>
      <c r="D460" s="18">
        <f t="shared" si="58"/>
        <v>16.904999999999998</v>
      </c>
      <c r="E460" s="1">
        <f t="shared" si="56"/>
        <v>23</v>
      </c>
      <c r="F460" s="13">
        <f t="shared" si="57"/>
        <v>0</v>
      </c>
      <c r="H460" s="1">
        <f t="shared" si="54"/>
        <v>0</v>
      </c>
      <c r="I460" s="13"/>
    </row>
    <row r="461" spans="1:9">
      <c r="A461" s="17">
        <v>17.5</v>
      </c>
      <c r="B461" s="27">
        <v>42539</v>
      </c>
      <c r="C461" s="6">
        <f t="shared" si="55"/>
        <v>17.824999999999999</v>
      </c>
      <c r="D461" s="18">
        <f t="shared" si="58"/>
        <v>16.965</v>
      </c>
      <c r="E461" s="1">
        <f t="shared" si="56"/>
        <v>23</v>
      </c>
      <c r="F461" s="13">
        <f t="shared" si="57"/>
        <v>0</v>
      </c>
      <c r="H461" s="1">
        <f t="shared" si="54"/>
        <v>0</v>
      </c>
      <c r="I461" s="13"/>
    </row>
    <row r="462" spans="1:9">
      <c r="A462" s="17">
        <v>16.899999999999999</v>
      </c>
      <c r="B462" s="27">
        <v>42540</v>
      </c>
      <c r="C462" s="6">
        <f t="shared" si="55"/>
        <v>17.224999999999998</v>
      </c>
      <c r="D462" s="18">
        <f t="shared" si="58"/>
        <v>17.044999999999998</v>
      </c>
      <c r="E462" s="1">
        <f t="shared" si="56"/>
        <v>23</v>
      </c>
      <c r="F462" s="13">
        <f t="shared" si="57"/>
        <v>0</v>
      </c>
      <c r="H462" s="1">
        <f t="shared" si="54"/>
        <v>0</v>
      </c>
      <c r="I462" s="13"/>
    </row>
    <row r="463" spans="1:9">
      <c r="A463" s="17">
        <v>16</v>
      </c>
      <c r="B463" s="27">
        <v>42541</v>
      </c>
      <c r="C463" s="6">
        <f t="shared" si="55"/>
        <v>16.324999999999999</v>
      </c>
      <c r="D463" s="18">
        <f t="shared" si="58"/>
        <v>18.024999999999999</v>
      </c>
      <c r="E463" s="1">
        <f t="shared" si="56"/>
        <v>23</v>
      </c>
      <c r="F463" s="13">
        <f t="shared" si="57"/>
        <v>0</v>
      </c>
      <c r="H463" s="1">
        <f t="shared" si="54"/>
        <v>0</v>
      </c>
      <c r="I463" s="13"/>
    </row>
    <row r="464" spans="1:9">
      <c r="A464" s="17">
        <v>18</v>
      </c>
      <c r="B464" s="27">
        <v>42542</v>
      </c>
      <c r="C464" s="6">
        <f t="shared" si="55"/>
        <v>18.324999999999999</v>
      </c>
      <c r="D464" s="18">
        <f t="shared" si="58"/>
        <v>19.204999999999998</v>
      </c>
      <c r="E464" s="1">
        <f t="shared" si="56"/>
        <v>23</v>
      </c>
      <c r="F464" s="13">
        <f t="shared" si="57"/>
        <v>0</v>
      </c>
      <c r="H464" s="1">
        <f t="shared" si="54"/>
        <v>0</v>
      </c>
      <c r="I464" s="13"/>
    </row>
    <row r="465" spans="1:9">
      <c r="A465" s="17">
        <v>20.100000000000001</v>
      </c>
      <c r="B465" s="27">
        <v>42543</v>
      </c>
      <c r="C465" s="6">
        <f t="shared" si="55"/>
        <v>20.425000000000001</v>
      </c>
      <c r="D465" s="18">
        <f t="shared" si="58"/>
        <v>20.785</v>
      </c>
      <c r="E465" s="1">
        <f t="shared" si="56"/>
        <v>23</v>
      </c>
      <c r="F465" s="13">
        <f t="shared" si="57"/>
        <v>0</v>
      </c>
      <c r="H465" s="1">
        <f t="shared" ref="H465:H528" si="59">IF(F465&gt;H$15,1,0)</f>
        <v>0</v>
      </c>
      <c r="I465" s="13"/>
    </row>
    <row r="466" spans="1:9">
      <c r="A466" s="17">
        <v>23.4</v>
      </c>
      <c r="B466" s="27">
        <v>42544</v>
      </c>
      <c r="C466" s="6">
        <f t="shared" ref="C466:C529" si="60">A466+A$16</f>
        <v>23.724999999999998</v>
      </c>
      <c r="D466" s="18">
        <f t="shared" si="58"/>
        <v>22.504999999999999</v>
      </c>
      <c r="E466" s="1">
        <f t="shared" ref="E466:E529" si="61">E465+H466</f>
        <v>23</v>
      </c>
      <c r="F466" s="13">
        <f t="shared" ref="F466:F529" si="62">IF(F$16-$C466&gt;0,(F$16+F$14-$C466)*F$15/30,0)</f>
        <v>0</v>
      </c>
      <c r="H466" s="1">
        <f t="shared" si="59"/>
        <v>0</v>
      </c>
      <c r="I466" s="13"/>
    </row>
    <row r="467" spans="1:9">
      <c r="A467" s="17">
        <v>24.8</v>
      </c>
      <c r="B467" s="27">
        <v>42545</v>
      </c>
      <c r="C467" s="6">
        <f t="shared" si="60"/>
        <v>25.125</v>
      </c>
      <c r="D467" s="18">
        <f t="shared" si="58"/>
        <v>22.684999999999999</v>
      </c>
      <c r="E467" s="1">
        <f t="shared" si="61"/>
        <v>23</v>
      </c>
      <c r="F467" s="13">
        <f t="shared" si="62"/>
        <v>0</v>
      </c>
      <c r="H467" s="1">
        <f t="shared" si="59"/>
        <v>0</v>
      </c>
      <c r="I467" s="13"/>
    </row>
    <row r="468" spans="1:9">
      <c r="A468" s="17">
        <v>24.6</v>
      </c>
      <c r="B468" s="27">
        <v>42546</v>
      </c>
      <c r="C468" s="6">
        <f t="shared" si="60"/>
        <v>24.925000000000001</v>
      </c>
      <c r="D468" s="18">
        <f t="shared" ref="D468:D531" si="63">SUM(C466:C470)/5</f>
        <v>22.104999999999997</v>
      </c>
      <c r="E468" s="1">
        <f t="shared" si="61"/>
        <v>23</v>
      </c>
      <c r="F468" s="13">
        <f t="shared" si="62"/>
        <v>0</v>
      </c>
      <c r="H468" s="1">
        <f t="shared" si="59"/>
        <v>0</v>
      </c>
      <c r="I468" s="13"/>
    </row>
    <row r="469" spans="1:9">
      <c r="A469" s="17">
        <v>18.899999999999999</v>
      </c>
      <c r="B469" s="27">
        <v>42547</v>
      </c>
      <c r="C469" s="6">
        <f t="shared" si="60"/>
        <v>19.224999999999998</v>
      </c>
      <c r="D469" s="18">
        <f t="shared" si="63"/>
        <v>21.044999999999995</v>
      </c>
      <c r="E469" s="1">
        <f t="shared" si="61"/>
        <v>23</v>
      </c>
      <c r="F469" s="13">
        <f t="shared" si="62"/>
        <v>0</v>
      </c>
      <c r="H469" s="1">
        <f t="shared" si="59"/>
        <v>0</v>
      </c>
      <c r="I469" s="13"/>
    </row>
    <row r="470" spans="1:9">
      <c r="A470" s="17">
        <v>17.2</v>
      </c>
      <c r="B470" s="27">
        <v>42548</v>
      </c>
      <c r="C470" s="6">
        <f t="shared" si="60"/>
        <v>17.524999999999999</v>
      </c>
      <c r="D470" s="18">
        <f t="shared" si="63"/>
        <v>20.464999999999996</v>
      </c>
      <c r="E470" s="1">
        <f t="shared" si="61"/>
        <v>23</v>
      </c>
      <c r="F470" s="13">
        <f t="shared" si="62"/>
        <v>0</v>
      </c>
      <c r="H470" s="1">
        <f t="shared" si="59"/>
        <v>0</v>
      </c>
      <c r="I470" s="13"/>
    </row>
    <row r="471" spans="1:9">
      <c r="A471" s="17">
        <v>18.100000000000001</v>
      </c>
      <c r="B471" s="27">
        <v>42549</v>
      </c>
      <c r="C471" s="6">
        <f t="shared" si="60"/>
        <v>18.425000000000001</v>
      </c>
      <c r="D471" s="18">
        <f t="shared" si="63"/>
        <v>19.604999999999997</v>
      </c>
      <c r="E471" s="1">
        <f t="shared" si="61"/>
        <v>23</v>
      </c>
      <c r="F471" s="13">
        <f t="shared" si="62"/>
        <v>0</v>
      </c>
      <c r="H471" s="1">
        <f t="shared" si="59"/>
        <v>0</v>
      </c>
      <c r="I471" s="13"/>
    </row>
    <row r="472" spans="1:9">
      <c r="A472" s="17">
        <v>21.9</v>
      </c>
      <c r="B472" s="27">
        <v>42550</v>
      </c>
      <c r="C472" s="6">
        <f t="shared" si="60"/>
        <v>22.224999999999998</v>
      </c>
      <c r="D472" s="18">
        <f t="shared" si="63"/>
        <v>20.264999999999997</v>
      </c>
      <c r="E472" s="1">
        <f t="shared" si="61"/>
        <v>23</v>
      </c>
      <c r="F472" s="13">
        <f t="shared" si="62"/>
        <v>0</v>
      </c>
      <c r="H472" s="1">
        <f t="shared" si="59"/>
        <v>0</v>
      </c>
      <c r="I472" s="13"/>
    </row>
    <row r="473" spans="1:9">
      <c r="A473" s="17">
        <v>20.3</v>
      </c>
      <c r="B473" s="27">
        <v>42551</v>
      </c>
      <c r="C473" s="6">
        <f t="shared" si="60"/>
        <v>20.625</v>
      </c>
      <c r="D473" s="18">
        <f t="shared" si="63"/>
        <v>20.864999999999998</v>
      </c>
      <c r="E473" s="1">
        <f t="shared" si="61"/>
        <v>23</v>
      </c>
      <c r="F473" s="13">
        <f t="shared" si="62"/>
        <v>0</v>
      </c>
      <c r="H473" s="1">
        <f t="shared" si="59"/>
        <v>0</v>
      </c>
      <c r="I473" s="13"/>
    </row>
    <row r="474" spans="1:9">
      <c r="A474" s="17">
        <v>22.2</v>
      </c>
      <c r="B474" s="27">
        <v>42552</v>
      </c>
      <c r="C474" s="6">
        <f t="shared" si="60"/>
        <v>22.524999999999999</v>
      </c>
      <c r="D474" s="18">
        <f t="shared" si="63"/>
        <v>20.485000000000003</v>
      </c>
      <c r="E474" s="1">
        <f t="shared" si="61"/>
        <v>23</v>
      </c>
      <c r="F474" s="13">
        <f t="shared" si="62"/>
        <v>0</v>
      </c>
      <c r="H474" s="1">
        <f t="shared" si="59"/>
        <v>0</v>
      </c>
      <c r="I474" s="13"/>
    </row>
    <row r="475" spans="1:9">
      <c r="A475" s="17">
        <v>20.2</v>
      </c>
      <c r="B475" s="27">
        <v>42553</v>
      </c>
      <c r="C475" s="6">
        <f t="shared" si="60"/>
        <v>20.524999999999999</v>
      </c>
      <c r="D475" s="18">
        <f t="shared" si="63"/>
        <v>19.524999999999999</v>
      </c>
      <c r="E475" s="1">
        <f t="shared" si="61"/>
        <v>23</v>
      </c>
      <c r="F475" s="13">
        <f t="shared" si="62"/>
        <v>0</v>
      </c>
      <c r="H475" s="1">
        <f t="shared" si="59"/>
        <v>0</v>
      </c>
      <c r="I475" s="13"/>
    </row>
    <row r="476" spans="1:9">
      <c r="A476" s="17">
        <v>16.2</v>
      </c>
      <c r="B476" s="27">
        <v>42554</v>
      </c>
      <c r="C476" s="6">
        <f t="shared" si="60"/>
        <v>16.524999999999999</v>
      </c>
      <c r="D476" s="18">
        <f t="shared" si="63"/>
        <v>19.344999999999999</v>
      </c>
      <c r="E476" s="1">
        <f t="shared" si="61"/>
        <v>23</v>
      </c>
      <c r="F476" s="13">
        <f t="shared" si="62"/>
        <v>0</v>
      </c>
      <c r="H476" s="1">
        <f t="shared" si="59"/>
        <v>0</v>
      </c>
      <c r="I476" s="13"/>
    </row>
    <row r="477" spans="1:9">
      <c r="A477" s="17">
        <v>17.100000000000001</v>
      </c>
      <c r="B477" s="27">
        <v>42555</v>
      </c>
      <c r="C477" s="6">
        <f t="shared" si="60"/>
        <v>17.425000000000001</v>
      </c>
      <c r="D477" s="18">
        <f t="shared" si="63"/>
        <v>18.384999999999998</v>
      </c>
      <c r="E477" s="1">
        <f t="shared" si="61"/>
        <v>23</v>
      </c>
      <c r="F477" s="13">
        <f t="shared" si="62"/>
        <v>0</v>
      </c>
      <c r="H477" s="1">
        <f t="shared" si="59"/>
        <v>0</v>
      </c>
      <c r="I477" s="13"/>
    </row>
    <row r="478" spans="1:9">
      <c r="A478" s="17">
        <v>19.399999999999999</v>
      </c>
      <c r="B478" s="27">
        <v>42556</v>
      </c>
      <c r="C478" s="6">
        <f t="shared" si="60"/>
        <v>19.724999999999998</v>
      </c>
      <c r="D478" s="18">
        <f t="shared" si="63"/>
        <v>17.764999999999997</v>
      </c>
      <c r="E478" s="1">
        <f t="shared" si="61"/>
        <v>23</v>
      </c>
      <c r="F478" s="13">
        <f t="shared" si="62"/>
        <v>0</v>
      </c>
      <c r="H478" s="1">
        <f t="shared" si="59"/>
        <v>0</v>
      </c>
      <c r="I478" s="13"/>
    </row>
    <row r="479" spans="1:9">
      <c r="A479" s="17">
        <v>17.399999999999999</v>
      </c>
      <c r="B479" s="27">
        <v>42557</v>
      </c>
      <c r="C479" s="6">
        <f t="shared" si="60"/>
        <v>17.724999999999998</v>
      </c>
      <c r="D479" s="18">
        <f t="shared" si="63"/>
        <v>18.684999999999999</v>
      </c>
      <c r="E479" s="1">
        <f t="shared" si="61"/>
        <v>23</v>
      </c>
      <c r="F479" s="13">
        <f t="shared" si="62"/>
        <v>0</v>
      </c>
      <c r="H479" s="1">
        <f t="shared" si="59"/>
        <v>0</v>
      </c>
      <c r="I479" s="13"/>
    </row>
    <row r="480" spans="1:9">
      <c r="A480" s="17">
        <v>17.100000000000001</v>
      </c>
      <c r="B480" s="27">
        <v>42558</v>
      </c>
      <c r="C480" s="6">
        <f t="shared" si="60"/>
        <v>17.425000000000001</v>
      </c>
      <c r="D480" s="18">
        <f t="shared" si="63"/>
        <v>19.384999999999998</v>
      </c>
      <c r="E480" s="1">
        <f t="shared" si="61"/>
        <v>23</v>
      </c>
      <c r="F480" s="13">
        <f t="shared" si="62"/>
        <v>0</v>
      </c>
      <c r="H480" s="1">
        <f t="shared" si="59"/>
        <v>0</v>
      </c>
      <c r="I480" s="13"/>
    </row>
    <row r="481" spans="1:9">
      <c r="A481" s="17">
        <v>20.8</v>
      </c>
      <c r="B481" s="27">
        <v>42559</v>
      </c>
      <c r="C481" s="6">
        <f t="shared" si="60"/>
        <v>21.125</v>
      </c>
      <c r="D481" s="18">
        <f t="shared" si="63"/>
        <v>20.044999999999998</v>
      </c>
      <c r="E481" s="1">
        <f t="shared" si="61"/>
        <v>23</v>
      </c>
      <c r="F481" s="13">
        <f t="shared" si="62"/>
        <v>0</v>
      </c>
      <c r="H481" s="1">
        <f t="shared" si="59"/>
        <v>0</v>
      </c>
      <c r="I481" s="13"/>
    </row>
    <row r="482" spans="1:9">
      <c r="A482" s="17">
        <v>20.6</v>
      </c>
      <c r="B482" s="27">
        <v>42560</v>
      </c>
      <c r="C482" s="6">
        <f t="shared" si="60"/>
        <v>20.925000000000001</v>
      </c>
      <c r="D482" s="18">
        <f t="shared" si="63"/>
        <v>21.785</v>
      </c>
      <c r="E482" s="1">
        <f t="shared" si="61"/>
        <v>23</v>
      </c>
      <c r="F482" s="13">
        <f t="shared" si="62"/>
        <v>0</v>
      </c>
      <c r="H482" s="1">
        <f t="shared" si="59"/>
        <v>0</v>
      </c>
      <c r="I482" s="13"/>
    </row>
    <row r="483" spans="1:9">
      <c r="A483" s="17">
        <v>22.7</v>
      </c>
      <c r="B483" s="27">
        <v>42561</v>
      </c>
      <c r="C483" s="6">
        <f t="shared" si="60"/>
        <v>23.024999999999999</v>
      </c>
      <c r="D483" s="18">
        <f t="shared" si="63"/>
        <v>22.664999999999999</v>
      </c>
      <c r="E483" s="1">
        <f t="shared" si="61"/>
        <v>23</v>
      </c>
      <c r="F483" s="13">
        <f t="shared" si="62"/>
        <v>0</v>
      </c>
      <c r="H483" s="1">
        <f t="shared" si="59"/>
        <v>0</v>
      </c>
      <c r="I483" s="13"/>
    </row>
    <row r="484" spans="1:9">
      <c r="A484" s="17">
        <v>26.1</v>
      </c>
      <c r="B484" s="27">
        <v>42562</v>
      </c>
      <c r="C484" s="6">
        <f t="shared" si="60"/>
        <v>26.425000000000001</v>
      </c>
      <c r="D484" s="18">
        <f t="shared" si="63"/>
        <v>22.285</v>
      </c>
      <c r="E484" s="1">
        <f t="shared" si="61"/>
        <v>23</v>
      </c>
      <c r="F484" s="13">
        <f t="shared" si="62"/>
        <v>0</v>
      </c>
      <c r="H484" s="1">
        <f t="shared" si="59"/>
        <v>0</v>
      </c>
      <c r="I484" s="13"/>
    </row>
    <row r="485" spans="1:9">
      <c r="A485" s="17">
        <v>21.5</v>
      </c>
      <c r="B485" s="27">
        <v>42563</v>
      </c>
      <c r="C485" s="6">
        <f t="shared" si="60"/>
        <v>21.824999999999999</v>
      </c>
      <c r="D485" s="18">
        <f t="shared" si="63"/>
        <v>20.945</v>
      </c>
      <c r="E485" s="1">
        <f t="shared" si="61"/>
        <v>23</v>
      </c>
      <c r="F485" s="13">
        <f t="shared" si="62"/>
        <v>0</v>
      </c>
      <c r="H485" s="1">
        <f t="shared" si="59"/>
        <v>0</v>
      </c>
      <c r="I485" s="13"/>
    </row>
    <row r="486" spans="1:9">
      <c r="A486" s="17">
        <v>18.899999999999999</v>
      </c>
      <c r="B486" s="27">
        <v>42564</v>
      </c>
      <c r="C486" s="6">
        <f t="shared" si="60"/>
        <v>19.224999999999998</v>
      </c>
      <c r="D486" s="18">
        <f t="shared" si="63"/>
        <v>19.344999999999999</v>
      </c>
      <c r="E486" s="1">
        <f t="shared" si="61"/>
        <v>23</v>
      </c>
      <c r="F486" s="13">
        <f t="shared" si="62"/>
        <v>0</v>
      </c>
      <c r="H486" s="1">
        <f t="shared" si="59"/>
        <v>0</v>
      </c>
      <c r="I486" s="13"/>
    </row>
    <row r="487" spans="1:9">
      <c r="A487" s="17">
        <v>13.899999999999999</v>
      </c>
      <c r="B487" s="27">
        <v>42565</v>
      </c>
      <c r="C487" s="6">
        <f t="shared" si="60"/>
        <v>14.224999999999998</v>
      </c>
      <c r="D487" s="18">
        <f t="shared" si="63"/>
        <v>17.524999999999999</v>
      </c>
      <c r="E487" s="1">
        <f t="shared" si="61"/>
        <v>23</v>
      </c>
      <c r="F487" s="13">
        <f t="shared" si="62"/>
        <v>0</v>
      </c>
      <c r="H487" s="1">
        <f t="shared" si="59"/>
        <v>0</v>
      </c>
      <c r="I487" s="13"/>
    </row>
    <row r="488" spans="1:9">
      <c r="A488" s="17">
        <v>14.7</v>
      </c>
      <c r="B488" s="27">
        <v>42566</v>
      </c>
      <c r="C488" s="6">
        <f t="shared" si="60"/>
        <v>15.024999999999999</v>
      </c>
      <c r="D488" s="18">
        <f t="shared" si="63"/>
        <v>16.764999999999997</v>
      </c>
      <c r="E488" s="1">
        <f t="shared" si="61"/>
        <v>23</v>
      </c>
      <c r="F488" s="13">
        <f t="shared" si="62"/>
        <v>0</v>
      </c>
      <c r="H488" s="1">
        <f t="shared" si="59"/>
        <v>0</v>
      </c>
      <c r="I488" s="13"/>
    </row>
    <row r="489" spans="1:9">
      <c r="A489" s="17">
        <v>17</v>
      </c>
      <c r="B489" s="27">
        <v>42567</v>
      </c>
      <c r="C489" s="6">
        <f t="shared" si="60"/>
        <v>17.324999999999999</v>
      </c>
      <c r="D489" s="18">
        <f t="shared" si="63"/>
        <v>16.984999999999999</v>
      </c>
      <c r="E489" s="1">
        <f t="shared" si="61"/>
        <v>23</v>
      </c>
      <c r="F489" s="13">
        <f t="shared" si="62"/>
        <v>0</v>
      </c>
      <c r="H489" s="1">
        <f t="shared" si="59"/>
        <v>0</v>
      </c>
      <c r="I489" s="13"/>
    </row>
    <row r="490" spans="1:9">
      <c r="A490" s="17">
        <v>17.7</v>
      </c>
      <c r="B490" s="27">
        <v>42568</v>
      </c>
      <c r="C490" s="6">
        <f t="shared" si="60"/>
        <v>18.024999999999999</v>
      </c>
      <c r="D490" s="18">
        <f t="shared" si="63"/>
        <v>18.424999999999997</v>
      </c>
      <c r="E490" s="1">
        <f t="shared" si="61"/>
        <v>23</v>
      </c>
      <c r="F490" s="13">
        <f t="shared" si="62"/>
        <v>0</v>
      </c>
      <c r="H490" s="1">
        <f t="shared" si="59"/>
        <v>0</v>
      </c>
      <c r="I490" s="13"/>
    </row>
    <row r="491" spans="1:9">
      <c r="A491" s="17">
        <v>20</v>
      </c>
      <c r="B491" s="27">
        <v>42569</v>
      </c>
      <c r="C491" s="6">
        <f t="shared" si="60"/>
        <v>20.324999999999999</v>
      </c>
      <c r="D491" s="18">
        <f t="shared" si="63"/>
        <v>19.764999999999997</v>
      </c>
      <c r="E491" s="1">
        <f t="shared" si="61"/>
        <v>23</v>
      </c>
      <c r="F491" s="13">
        <f t="shared" si="62"/>
        <v>0</v>
      </c>
      <c r="H491" s="1">
        <f t="shared" si="59"/>
        <v>0</v>
      </c>
      <c r="I491" s="13"/>
    </row>
    <row r="492" spans="1:9">
      <c r="A492" s="17">
        <v>21.1</v>
      </c>
      <c r="B492" s="27">
        <v>42570</v>
      </c>
      <c r="C492" s="6">
        <f t="shared" si="60"/>
        <v>21.425000000000001</v>
      </c>
      <c r="D492" s="18">
        <f t="shared" si="63"/>
        <v>20.624999999999996</v>
      </c>
      <c r="E492" s="1">
        <f t="shared" si="61"/>
        <v>23</v>
      </c>
      <c r="F492" s="13">
        <f t="shared" si="62"/>
        <v>0</v>
      </c>
      <c r="H492" s="1">
        <f t="shared" si="59"/>
        <v>0</v>
      </c>
      <c r="I492" s="13"/>
    </row>
    <row r="493" spans="1:9">
      <c r="A493" s="17">
        <v>21.4</v>
      </c>
      <c r="B493" s="27">
        <v>42571</v>
      </c>
      <c r="C493" s="6">
        <f t="shared" si="60"/>
        <v>21.724999999999998</v>
      </c>
      <c r="D493" s="18">
        <f t="shared" si="63"/>
        <v>21.544999999999998</v>
      </c>
      <c r="E493" s="1">
        <f t="shared" si="61"/>
        <v>23</v>
      </c>
      <c r="F493" s="13">
        <f t="shared" si="62"/>
        <v>0</v>
      </c>
      <c r="H493" s="1">
        <f t="shared" si="59"/>
        <v>0</v>
      </c>
      <c r="I493" s="13"/>
    </row>
    <row r="494" spans="1:9">
      <c r="A494" s="17">
        <v>21.3</v>
      </c>
      <c r="B494" s="27">
        <v>42572</v>
      </c>
      <c r="C494" s="6">
        <f t="shared" si="60"/>
        <v>21.625</v>
      </c>
      <c r="D494" s="18">
        <f t="shared" si="63"/>
        <v>22.024999999999999</v>
      </c>
      <c r="E494" s="1">
        <f t="shared" si="61"/>
        <v>23</v>
      </c>
      <c r="F494" s="13">
        <f t="shared" si="62"/>
        <v>0</v>
      </c>
      <c r="H494" s="1">
        <f t="shared" si="59"/>
        <v>0</v>
      </c>
      <c r="I494" s="13"/>
    </row>
    <row r="495" spans="1:9">
      <c r="A495" s="17">
        <v>22.3</v>
      </c>
      <c r="B495" s="27">
        <v>42573</v>
      </c>
      <c r="C495" s="6">
        <f t="shared" si="60"/>
        <v>22.625</v>
      </c>
      <c r="D495" s="18">
        <f t="shared" si="63"/>
        <v>21.924999999999997</v>
      </c>
      <c r="E495" s="1">
        <f t="shared" si="61"/>
        <v>23</v>
      </c>
      <c r="F495" s="13">
        <f t="shared" si="62"/>
        <v>0</v>
      </c>
      <c r="H495" s="1">
        <f t="shared" si="59"/>
        <v>0</v>
      </c>
      <c r="I495" s="13"/>
    </row>
    <row r="496" spans="1:9">
      <c r="A496" s="17">
        <v>22.4</v>
      </c>
      <c r="B496" s="27">
        <v>42574</v>
      </c>
      <c r="C496" s="6">
        <f t="shared" si="60"/>
        <v>22.724999999999998</v>
      </c>
      <c r="D496" s="18">
        <f t="shared" si="63"/>
        <v>22.184999999999995</v>
      </c>
      <c r="E496" s="1">
        <f t="shared" si="61"/>
        <v>23</v>
      </c>
      <c r="F496" s="13">
        <f t="shared" si="62"/>
        <v>0</v>
      </c>
      <c r="H496" s="1">
        <f t="shared" si="59"/>
        <v>0</v>
      </c>
      <c r="I496" s="13"/>
    </row>
    <row r="497" spans="1:9">
      <c r="A497" s="17">
        <v>20.6</v>
      </c>
      <c r="B497" s="27">
        <v>42575</v>
      </c>
      <c r="C497" s="6">
        <f t="shared" si="60"/>
        <v>20.925000000000001</v>
      </c>
      <c r="D497" s="18">
        <f t="shared" si="63"/>
        <v>22.344999999999995</v>
      </c>
      <c r="E497" s="1">
        <f t="shared" si="61"/>
        <v>23</v>
      </c>
      <c r="F497" s="13">
        <f t="shared" si="62"/>
        <v>0</v>
      </c>
      <c r="H497" s="1">
        <f t="shared" si="59"/>
        <v>0</v>
      </c>
      <c r="I497" s="13"/>
    </row>
    <row r="498" spans="1:9">
      <c r="A498" s="17">
        <v>22.7</v>
      </c>
      <c r="B498" s="27">
        <v>42576</v>
      </c>
      <c r="C498" s="6">
        <f t="shared" si="60"/>
        <v>23.024999999999999</v>
      </c>
      <c r="D498" s="18">
        <f t="shared" si="63"/>
        <v>22.004999999999999</v>
      </c>
      <c r="E498" s="1">
        <f t="shared" si="61"/>
        <v>23</v>
      </c>
      <c r="F498" s="13">
        <f t="shared" si="62"/>
        <v>0</v>
      </c>
      <c r="H498" s="1">
        <f t="shared" si="59"/>
        <v>0</v>
      </c>
      <c r="I498" s="13"/>
    </row>
    <row r="499" spans="1:9">
      <c r="A499" s="17">
        <v>22.1</v>
      </c>
      <c r="B499" s="27">
        <v>42577</v>
      </c>
      <c r="C499" s="6">
        <f t="shared" si="60"/>
        <v>22.425000000000001</v>
      </c>
      <c r="D499" s="18">
        <f t="shared" si="63"/>
        <v>21.684999999999999</v>
      </c>
      <c r="E499" s="1">
        <f t="shared" si="61"/>
        <v>23</v>
      </c>
      <c r="F499" s="13">
        <f t="shared" si="62"/>
        <v>0</v>
      </c>
      <c r="H499" s="1">
        <f t="shared" si="59"/>
        <v>0</v>
      </c>
      <c r="I499" s="13"/>
    </row>
    <row r="500" spans="1:9">
      <c r="A500" s="17">
        <v>20.6</v>
      </c>
      <c r="B500" s="27">
        <v>42578</v>
      </c>
      <c r="C500" s="6">
        <f t="shared" si="60"/>
        <v>20.925000000000001</v>
      </c>
      <c r="D500" s="18">
        <f t="shared" si="63"/>
        <v>21.705000000000002</v>
      </c>
      <c r="E500" s="1">
        <f t="shared" si="61"/>
        <v>23</v>
      </c>
      <c r="F500" s="13">
        <f t="shared" si="62"/>
        <v>0</v>
      </c>
      <c r="H500" s="1">
        <f t="shared" si="59"/>
        <v>0</v>
      </c>
      <c r="I500" s="13"/>
    </row>
    <row r="501" spans="1:9">
      <c r="A501" s="17">
        <v>20.8</v>
      </c>
      <c r="B501" s="27">
        <v>42579</v>
      </c>
      <c r="C501" s="6">
        <f t="shared" si="60"/>
        <v>21.125</v>
      </c>
      <c r="D501" s="18">
        <f t="shared" si="63"/>
        <v>21.664999999999999</v>
      </c>
      <c r="E501" s="1">
        <f t="shared" si="61"/>
        <v>23</v>
      </c>
      <c r="F501" s="13">
        <f t="shared" si="62"/>
        <v>0</v>
      </c>
      <c r="H501" s="1">
        <f t="shared" si="59"/>
        <v>0</v>
      </c>
      <c r="I501" s="13"/>
    </row>
    <row r="502" spans="1:9">
      <c r="A502" s="17">
        <v>20.7</v>
      </c>
      <c r="B502" s="27">
        <v>42580</v>
      </c>
      <c r="C502" s="6">
        <f t="shared" si="60"/>
        <v>21.024999999999999</v>
      </c>
      <c r="D502" s="18">
        <f t="shared" si="63"/>
        <v>21.124999999999996</v>
      </c>
      <c r="E502" s="1">
        <f t="shared" si="61"/>
        <v>23</v>
      </c>
      <c r="F502" s="13">
        <f t="shared" si="62"/>
        <v>0</v>
      </c>
      <c r="H502" s="1">
        <f t="shared" si="59"/>
        <v>0</v>
      </c>
      <c r="I502" s="13"/>
    </row>
    <row r="503" spans="1:9">
      <c r="A503" s="17">
        <v>22.5</v>
      </c>
      <c r="B503" s="27">
        <v>42581</v>
      </c>
      <c r="C503" s="6">
        <f t="shared" si="60"/>
        <v>22.824999999999999</v>
      </c>
      <c r="D503" s="18">
        <f t="shared" si="63"/>
        <v>20.684999999999995</v>
      </c>
      <c r="E503" s="1">
        <f t="shared" si="61"/>
        <v>23</v>
      </c>
      <c r="F503" s="13">
        <f t="shared" si="62"/>
        <v>0</v>
      </c>
      <c r="H503" s="1">
        <f t="shared" si="59"/>
        <v>0</v>
      </c>
      <c r="I503" s="13"/>
    </row>
    <row r="504" spans="1:9">
      <c r="A504" s="17">
        <v>19.399999999999999</v>
      </c>
      <c r="B504" s="27">
        <v>42582</v>
      </c>
      <c r="C504" s="6">
        <f t="shared" si="60"/>
        <v>19.724999999999998</v>
      </c>
      <c r="D504" s="18">
        <f t="shared" si="63"/>
        <v>19.824999999999996</v>
      </c>
      <c r="E504" s="1">
        <f t="shared" si="61"/>
        <v>23</v>
      </c>
      <c r="F504" s="13">
        <f t="shared" si="62"/>
        <v>0</v>
      </c>
      <c r="H504" s="1">
        <f t="shared" si="59"/>
        <v>0</v>
      </c>
      <c r="I504" s="13"/>
    </row>
    <row r="505" spans="1:9">
      <c r="A505" s="17">
        <v>18.399999999999999</v>
      </c>
      <c r="B505" s="27">
        <v>42583</v>
      </c>
      <c r="C505" s="6">
        <f t="shared" si="60"/>
        <v>18.724999999999998</v>
      </c>
      <c r="D505" s="18">
        <f t="shared" si="63"/>
        <v>19.504999999999999</v>
      </c>
      <c r="E505" s="1">
        <f t="shared" si="61"/>
        <v>23</v>
      </c>
      <c r="F505" s="13">
        <f t="shared" si="62"/>
        <v>0</v>
      </c>
      <c r="H505" s="1">
        <f t="shared" si="59"/>
        <v>0</v>
      </c>
      <c r="I505" s="13"/>
    </row>
    <row r="506" spans="1:9">
      <c r="A506" s="17">
        <v>16.5</v>
      </c>
      <c r="B506" s="27">
        <v>42584</v>
      </c>
      <c r="C506" s="6">
        <f t="shared" si="60"/>
        <v>16.824999999999999</v>
      </c>
      <c r="D506" s="18">
        <f t="shared" si="63"/>
        <v>19.724999999999998</v>
      </c>
      <c r="E506" s="1">
        <f t="shared" si="61"/>
        <v>23</v>
      </c>
      <c r="F506" s="13">
        <f t="shared" si="62"/>
        <v>0</v>
      </c>
      <c r="H506" s="1">
        <f t="shared" si="59"/>
        <v>0</v>
      </c>
      <c r="I506" s="13"/>
    </row>
    <row r="507" spans="1:9">
      <c r="A507" s="17">
        <v>19.100000000000001</v>
      </c>
      <c r="B507" s="27">
        <v>42585</v>
      </c>
      <c r="C507" s="6">
        <f t="shared" si="60"/>
        <v>19.425000000000001</v>
      </c>
      <c r="D507" s="18">
        <f t="shared" si="63"/>
        <v>19.204999999999998</v>
      </c>
      <c r="E507" s="1">
        <f t="shared" si="61"/>
        <v>23</v>
      </c>
      <c r="F507" s="13">
        <f t="shared" si="62"/>
        <v>0</v>
      </c>
      <c r="H507" s="1">
        <f t="shared" si="59"/>
        <v>0</v>
      </c>
      <c r="I507" s="13"/>
    </row>
    <row r="508" spans="1:9">
      <c r="A508" s="17">
        <v>23.6</v>
      </c>
      <c r="B508" s="27">
        <v>42586</v>
      </c>
      <c r="C508" s="6">
        <f t="shared" si="60"/>
        <v>23.925000000000001</v>
      </c>
      <c r="D508" s="18">
        <f t="shared" si="63"/>
        <v>19.145</v>
      </c>
      <c r="E508" s="1">
        <f t="shared" si="61"/>
        <v>23</v>
      </c>
      <c r="F508" s="13">
        <f t="shared" si="62"/>
        <v>0</v>
      </c>
      <c r="H508" s="1">
        <f t="shared" si="59"/>
        <v>0</v>
      </c>
      <c r="I508" s="13"/>
    </row>
    <row r="509" spans="1:9">
      <c r="A509" s="17">
        <v>16.8</v>
      </c>
      <c r="B509" s="27">
        <v>42587</v>
      </c>
      <c r="C509" s="6">
        <f t="shared" si="60"/>
        <v>17.125</v>
      </c>
      <c r="D509" s="18">
        <f t="shared" si="63"/>
        <v>19.605</v>
      </c>
      <c r="E509" s="1">
        <f t="shared" si="61"/>
        <v>23</v>
      </c>
      <c r="F509" s="13">
        <f t="shared" si="62"/>
        <v>0</v>
      </c>
      <c r="H509" s="1">
        <f t="shared" si="59"/>
        <v>0</v>
      </c>
      <c r="I509" s="13"/>
    </row>
    <row r="510" spans="1:9">
      <c r="A510" s="17">
        <v>18.100000000000001</v>
      </c>
      <c r="B510" s="27">
        <v>42588</v>
      </c>
      <c r="C510" s="6">
        <f t="shared" si="60"/>
        <v>18.425000000000001</v>
      </c>
      <c r="D510" s="18">
        <f t="shared" si="63"/>
        <v>20.204999999999998</v>
      </c>
      <c r="E510" s="1">
        <f t="shared" si="61"/>
        <v>23</v>
      </c>
      <c r="F510" s="13">
        <f t="shared" si="62"/>
        <v>0</v>
      </c>
      <c r="H510" s="1">
        <f t="shared" si="59"/>
        <v>0</v>
      </c>
      <c r="I510" s="13"/>
    </row>
    <row r="511" spans="1:9">
      <c r="A511" s="17">
        <v>18.8</v>
      </c>
      <c r="B511" s="27">
        <v>42589</v>
      </c>
      <c r="C511" s="6">
        <f t="shared" si="60"/>
        <v>19.125</v>
      </c>
      <c r="D511" s="18">
        <f t="shared" si="63"/>
        <v>18.744999999999997</v>
      </c>
      <c r="E511" s="1">
        <f t="shared" si="61"/>
        <v>23</v>
      </c>
      <c r="F511" s="13">
        <f t="shared" si="62"/>
        <v>0</v>
      </c>
      <c r="H511" s="1">
        <f t="shared" si="59"/>
        <v>0</v>
      </c>
      <c r="I511" s="13"/>
    </row>
    <row r="512" spans="1:9">
      <c r="A512" s="17">
        <v>22.1</v>
      </c>
      <c r="B512" s="27">
        <v>42590</v>
      </c>
      <c r="C512" s="6">
        <f t="shared" si="60"/>
        <v>22.425000000000001</v>
      </c>
      <c r="D512" s="18">
        <f t="shared" si="63"/>
        <v>18.024999999999999</v>
      </c>
      <c r="E512" s="1">
        <f t="shared" si="61"/>
        <v>23</v>
      </c>
      <c r="F512" s="13">
        <f t="shared" si="62"/>
        <v>0</v>
      </c>
      <c r="H512" s="1">
        <f t="shared" si="59"/>
        <v>0</v>
      </c>
      <c r="I512" s="13"/>
    </row>
    <row r="513" spans="1:9">
      <c r="A513" s="17">
        <v>16.3</v>
      </c>
      <c r="B513" s="27">
        <v>42591</v>
      </c>
      <c r="C513" s="6">
        <f t="shared" si="60"/>
        <v>16.625</v>
      </c>
      <c r="D513" s="18">
        <f t="shared" si="63"/>
        <v>17.004999999999999</v>
      </c>
      <c r="E513" s="1">
        <f t="shared" si="61"/>
        <v>23</v>
      </c>
      <c r="F513" s="13">
        <f t="shared" si="62"/>
        <v>0</v>
      </c>
      <c r="H513" s="1">
        <f t="shared" si="59"/>
        <v>0</v>
      </c>
      <c r="I513" s="13"/>
    </row>
    <row r="514" spans="1:9">
      <c r="A514" s="17">
        <v>13.2</v>
      </c>
      <c r="B514" s="27">
        <v>42592</v>
      </c>
      <c r="C514" s="6">
        <f t="shared" si="60"/>
        <v>13.524999999999999</v>
      </c>
      <c r="D514" s="18">
        <f t="shared" si="63"/>
        <v>16.124999999999996</v>
      </c>
      <c r="E514" s="1">
        <f t="shared" si="61"/>
        <v>23</v>
      </c>
      <c r="F514" s="13">
        <f t="shared" si="62"/>
        <v>0</v>
      </c>
      <c r="H514" s="1">
        <f t="shared" si="59"/>
        <v>0</v>
      </c>
      <c r="I514" s="13"/>
    </row>
    <row r="515" spans="1:9">
      <c r="A515" s="17">
        <v>13</v>
      </c>
      <c r="B515" s="27">
        <v>42593</v>
      </c>
      <c r="C515" s="6">
        <f t="shared" si="60"/>
        <v>13.324999999999999</v>
      </c>
      <c r="D515" s="18">
        <f t="shared" si="63"/>
        <v>15.645</v>
      </c>
      <c r="E515" s="1">
        <f t="shared" si="61"/>
        <v>23</v>
      </c>
      <c r="F515" s="13">
        <f t="shared" si="62"/>
        <v>0</v>
      </c>
      <c r="H515" s="1">
        <f t="shared" si="59"/>
        <v>0</v>
      </c>
      <c r="I515" s="13"/>
    </row>
    <row r="516" spans="1:9">
      <c r="A516" s="17">
        <v>14.4</v>
      </c>
      <c r="B516" s="27">
        <v>42594</v>
      </c>
      <c r="C516" s="6">
        <f t="shared" si="60"/>
        <v>14.725</v>
      </c>
      <c r="D516" s="18">
        <f t="shared" si="63"/>
        <v>16.344999999999999</v>
      </c>
      <c r="E516" s="1">
        <f t="shared" si="61"/>
        <v>23</v>
      </c>
      <c r="F516" s="13">
        <f t="shared" si="62"/>
        <v>0</v>
      </c>
      <c r="H516" s="1">
        <f t="shared" si="59"/>
        <v>0</v>
      </c>
      <c r="I516" s="13"/>
    </row>
    <row r="517" spans="1:9">
      <c r="A517" s="17">
        <v>19.7</v>
      </c>
      <c r="B517" s="27">
        <v>42595</v>
      </c>
      <c r="C517" s="6">
        <f t="shared" si="60"/>
        <v>20.024999999999999</v>
      </c>
      <c r="D517" s="18">
        <f t="shared" si="63"/>
        <v>17.524999999999999</v>
      </c>
      <c r="E517" s="1">
        <f t="shared" si="61"/>
        <v>23</v>
      </c>
      <c r="F517" s="13">
        <f t="shared" si="62"/>
        <v>0</v>
      </c>
      <c r="H517" s="1">
        <f t="shared" si="59"/>
        <v>0</v>
      </c>
      <c r="I517" s="13"/>
    </row>
    <row r="518" spans="1:9">
      <c r="A518" s="17">
        <v>19.8</v>
      </c>
      <c r="B518" s="27">
        <v>42596</v>
      </c>
      <c r="C518" s="6">
        <f t="shared" si="60"/>
        <v>20.125</v>
      </c>
      <c r="D518" s="18">
        <f t="shared" si="63"/>
        <v>18.324999999999999</v>
      </c>
      <c r="E518" s="1">
        <f t="shared" si="61"/>
        <v>23</v>
      </c>
      <c r="F518" s="13">
        <f t="shared" si="62"/>
        <v>0</v>
      </c>
      <c r="H518" s="1">
        <f t="shared" si="59"/>
        <v>0</v>
      </c>
      <c r="I518" s="13"/>
    </row>
    <row r="519" spans="1:9">
      <c r="A519" s="17">
        <v>19.100000000000001</v>
      </c>
      <c r="B519" s="27">
        <v>42597</v>
      </c>
      <c r="C519" s="6">
        <f t="shared" si="60"/>
        <v>19.425000000000001</v>
      </c>
      <c r="D519" s="18">
        <f t="shared" si="63"/>
        <v>18.545000000000002</v>
      </c>
      <c r="E519" s="1">
        <f t="shared" si="61"/>
        <v>23</v>
      </c>
      <c r="F519" s="13">
        <f t="shared" si="62"/>
        <v>0</v>
      </c>
      <c r="H519" s="1">
        <f t="shared" si="59"/>
        <v>0</v>
      </c>
      <c r="I519" s="13"/>
    </row>
    <row r="520" spans="1:9">
      <c r="A520" s="17">
        <v>17</v>
      </c>
      <c r="B520" s="27">
        <v>42598</v>
      </c>
      <c r="C520" s="6">
        <f t="shared" si="60"/>
        <v>17.324999999999999</v>
      </c>
      <c r="D520" s="18">
        <f t="shared" si="63"/>
        <v>18.005000000000003</v>
      </c>
      <c r="E520" s="1">
        <f t="shared" si="61"/>
        <v>23</v>
      </c>
      <c r="F520" s="13">
        <f t="shared" si="62"/>
        <v>0</v>
      </c>
      <c r="H520" s="1">
        <f t="shared" si="59"/>
        <v>0</v>
      </c>
      <c r="I520" s="13"/>
    </row>
    <row r="521" spans="1:9">
      <c r="A521" s="17">
        <v>15.5</v>
      </c>
      <c r="B521" s="27">
        <v>42599</v>
      </c>
      <c r="C521" s="6">
        <f t="shared" si="60"/>
        <v>15.824999999999999</v>
      </c>
      <c r="D521" s="18">
        <f t="shared" si="63"/>
        <v>17.865000000000002</v>
      </c>
      <c r="E521" s="1">
        <f t="shared" si="61"/>
        <v>23</v>
      </c>
      <c r="F521" s="13">
        <f t="shared" si="62"/>
        <v>0</v>
      </c>
      <c r="H521" s="1">
        <f t="shared" si="59"/>
        <v>0</v>
      </c>
      <c r="I521" s="13"/>
    </row>
    <row r="522" spans="1:9">
      <c r="A522" s="17">
        <v>17</v>
      </c>
      <c r="B522" s="27">
        <v>42600</v>
      </c>
      <c r="C522" s="6">
        <f t="shared" si="60"/>
        <v>17.324999999999999</v>
      </c>
      <c r="D522" s="18">
        <f t="shared" si="63"/>
        <v>18.344999999999999</v>
      </c>
      <c r="E522" s="1">
        <f t="shared" si="61"/>
        <v>23</v>
      </c>
      <c r="F522" s="13">
        <f t="shared" si="62"/>
        <v>0</v>
      </c>
      <c r="H522" s="1">
        <f t="shared" si="59"/>
        <v>0</v>
      </c>
      <c r="I522" s="13"/>
    </row>
    <row r="523" spans="1:9">
      <c r="A523" s="17">
        <v>19.100000000000001</v>
      </c>
      <c r="B523" s="27">
        <v>42601</v>
      </c>
      <c r="C523" s="6">
        <f t="shared" si="60"/>
        <v>19.425000000000001</v>
      </c>
      <c r="D523" s="18">
        <f t="shared" si="63"/>
        <v>18.545000000000002</v>
      </c>
      <c r="E523" s="1">
        <f t="shared" si="61"/>
        <v>23</v>
      </c>
      <c r="F523" s="13">
        <f t="shared" si="62"/>
        <v>0</v>
      </c>
      <c r="H523" s="1">
        <f t="shared" si="59"/>
        <v>0</v>
      </c>
      <c r="I523" s="13"/>
    </row>
    <row r="524" spans="1:9">
      <c r="A524" s="17">
        <v>21.5</v>
      </c>
      <c r="B524" s="27">
        <v>42602</v>
      </c>
      <c r="C524" s="6">
        <f t="shared" si="60"/>
        <v>21.824999999999999</v>
      </c>
      <c r="D524" s="18">
        <f t="shared" si="63"/>
        <v>18.845000000000002</v>
      </c>
      <c r="E524" s="1">
        <f t="shared" si="61"/>
        <v>23</v>
      </c>
      <c r="F524" s="13">
        <f t="shared" si="62"/>
        <v>0</v>
      </c>
      <c r="H524" s="1">
        <f t="shared" si="59"/>
        <v>0</v>
      </c>
      <c r="I524" s="13"/>
    </row>
    <row r="525" spans="1:9">
      <c r="A525" s="17">
        <v>18</v>
      </c>
      <c r="B525" s="27">
        <v>42603</v>
      </c>
      <c r="C525" s="6">
        <f t="shared" si="60"/>
        <v>18.324999999999999</v>
      </c>
      <c r="D525" s="18">
        <f t="shared" si="63"/>
        <v>19.285000000000004</v>
      </c>
      <c r="E525" s="1">
        <f t="shared" si="61"/>
        <v>23</v>
      </c>
      <c r="F525" s="13">
        <f t="shared" si="62"/>
        <v>0</v>
      </c>
      <c r="H525" s="1">
        <f t="shared" si="59"/>
        <v>0</v>
      </c>
      <c r="I525" s="13"/>
    </row>
    <row r="526" spans="1:9">
      <c r="A526" s="17">
        <v>17</v>
      </c>
      <c r="B526" s="27">
        <v>42604</v>
      </c>
      <c r="C526" s="6">
        <f t="shared" si="60"/>
        <v>17.324999999999999</v>
      </c>
      <c r="D526" s="18">
        <f t="shared" si="63"/>
        <v>19.544999999999998</v>
      </c>
      <c r="E526" s="1">
        <f t="shared" si="61"/>
        <v>23</v>
      </c>
      <c r="F526" s="13">
        <f t="shared" si="62"/>
        <v>0</v>
      </c>
      <c r="H526" s="1">
        <f t="shared" si="59"/>
        <v>0</v>
      </c>
      <c r="I526" s="13"/>
    </row>
    <row r="527" spans="1:9">
      <c r="A527" s="17">
        <v>19.2</v>
      </c>
      <c r="B527" s="27">
        <v>42605</v>
      </c>
      <c r="C527" s="6">
        <f t="shared" si="60"/>
        <v>19.524999999999999</v>
      </c>
      <c r="D527" s="18">
        <f t="shared" si="63"/>
        <v>19.344999999999999</v>
      </c>
      <c r="E527" s="1">
        <f t="shared" si="61"/>
        <v>23</v>
      </c>
      <c r="F527" s="13">
        <f t="shared" si="62"/>
        <v>0</v>
      </c>
      <c r="H527" s="1">
        <f t="shared" si="59"/>
        <v>0</v>
      </c>
      <c r="I527" s="13"/>
    </row>
    <row r="528" spans="1:9">
      <c r="A528" s="17">
        <v>20.399999999999999</v>
      </c>
      <c r="B528" s="27">
        <v>42606</v>
      </c>
      <c r="C528" s="6">
        <f t="shared" si="60"/>
        <v>20.724999999999998</v>
      </c>
      <c r="D528" s="18">
        <f t="shared" si="63"/>
        <v>19.984999999999996</v>
      </c>
      <c r="E528" s="1">
        <f t="shared" si="61"/>
        <v>23</v>
      </c>
      <c r="F528" s="13">
        <f t="shared" si="62"/>
        <v>0</v>
      </c>
      <c r="H528" s="1">
        <f t="shared" si="59"/>
        <v>0</v>
      </c>
      <c r="I528" s="13"/>
    </row>
    <row r="529" spans="1:9">
      <c r="A529" s="17">
        <v>20.5</v>
      </c>
      <c r="B529" s="27">
        <v>42607</v>
      </c>
      <c r="C529" s="6">
        <f t="shared" si="60"/>
        <v>20.824999999999999</v>
      </c>
      <c r="D529" s="18">
        <f t="shared" si="63"/>
        <v>20.945</v>
      </c>
      <c r="E529" s="1">
        <f t="shared" si="61"/>
        <v>23</v>
      </c>
      <c r="F529" s="13">
        <f t="shared" si="62"/>
        <v>0</v>
      </c>
      <c r="H529" s="1">
        <f t="shared" ref="H529:H592" si="64">IF(F529&gt;H$15,1,0)</f>
        <v>0</v>
      </c>
      <c r="I529" s="13"/>
    </row>
    <row r="530" spans="1:9">
      <c r="A530" s="17">
        <v>21.2</v>
      </c>
      <c r="B530" s="27">
        <v>42608</v>
      </c>
      <c r="C530" s="6">
        <f t="shared" ref="C530:C593" si="65">A530+A$16</f>
        <v>21.524999999999999</v>
      </c>
      <c r="D530" s="18">
        <f t="shared" si="63"/>
        <v>21.684999999999995</v>
      </c>
      <c r="E530" s="1">
        <f t="shared" ref="E530:E593" si="66">E529+H530</f>
        <v>23</v>
      </c>
      <c r="F530" s="13">
        <f t="shared" ref="F530:F593" si="67">IF(F$16-$C530&gt;0,(F$16+F$14-$C530)*F$15/30,0)</f>
        <v>0</v>
      </c>
      <c r="H530" s="1">
        <f t="shared" si="64"/>
        <v>0</v>
      </c>
      <c r="I530" s="13"/>
    </row>
    <row r="531" spans="1:9">
      <c r="A531" s="17">
        <v>21.8</v>
      </c>
      <c r="B531" s="27">
        <v>42609</v>
      </c>
      <c r="C531" s="6">
        <f t="shared" si="65"/>
        <v>22.125</v>
      </c>
      <c r="D531" s="18">
        <f t="shared" si="63"/>
        <v>21.704999999999998</v>
      </c>
      <c r="E531" s="1">
        <f t="shared" si="66"/>
        <v>23</v>
      </c>
      <c r="F531" s="13">
        <f t="shared" si="67"/>
        <v>0</v>
      </c>
      <c r="H531" s="1">
        <f t="shared" si="64"/>
        <v>0</v>
      </c>
      <c r="I531" s="13"/>
    </row>
    <row r="532" spans="1:9">
      <c r="A532" s="17">
        <v>22.9</v>
      </c>
      <c r="B532" s="27">
        <v>42610</v>
      </c>
      <c r="C532" s="6">
        <f t="shared" si="65"/>
        <v>23.224999999999998</v>
      </c>
      <c r="D532" s="18">
        <f t="shared" ref="D532:D595" si="68">SUM(C530:C534)/5</f>
        <v>21.085000000000001</v>
      </c>
      <c r="E532" s="1">
        <f t="shared" si="66"/>
        <v>23</v>
      </c>
      <c r="F532" s="13">
        <f t="shared" si="67"/>
        <v>0</v>
      </c>
      <c r="H532" s="1">
        <f t="shared" si="64"/>
        <v>0</v>
      </c>
      <c r="I532" s="13"/>
    </row>
    <row r="533" spans="1:9">
      <c r="A533" s="17">
        <v>20.5</v>
      </c>
      <c r="B533" s="27">
        <v>42611</v>
      </c>
      <c r="C533" s="6">
        <f t="shared" si="65"/>
        <v>20.824999999999999</v>
      </c>
      <c r="D533" s="18">
        <f t="shared" si="68"/>
        <v>20.184999999999995</v>
      </c>
      <c r="E533" s="1">
        <f t="shared" si="66"/>
        <v>23</v>
      </c>
      <c r="F533" s="13">
        <f t="shared" si="67"/>
        <v>0</v>
      </c>
      <c r="H533" s="1">
        <f t="shared" si="64"/>
        <v>0</v>
      </c>
      <c r="I533" s="13"/>
    </row>
    <row r="534" spans="1:9">
      <c r="A534" s="17">
        <v>17.399999999999999</v>
      </c>
      <c r="B534" s="27">
        <v>42612</v>
      </c>
      <c r="C534" s="6">
        <f t="shared" si="65"/>
        <v>17.724999999999998</v>
      </c>
      <c r="D534" s="18">
        <f t="shared" si="68"/>
        <v>19.624999999999996</v>
      </c>
      <c r="E534" s="1">
        <f t="shared" si="66"/>
        <v>23</v>
      </c>
      <c r="F534" s="13">
        <f t="shared" si="67"/>
        <v>0</v>
      </c>
      <c r="H534" s="1">
        <f t="shared" si="64"/>
        <v>0</v>
      </c>
      <c r="I534" s="13"/>
    </row>
    <row r="535" spans="1:9">
      <c r="A535" s="17">
        <v>16.7</v>
      </c>
      <c r="B535" s="27">
        <v>42613</v>
      </c>
      <c r="C535" s="6">
        <f t="shared" si="65"/>
        <v>17.024999999999999</v>
      </c>
      <c r="D535" s="18">
        <f t="shared" si="68"/>
        <v>19.284999999999997</v>
      </c>
      <c r="E535" s="1">
        <f t="shared" si="66"/>
        <v>23</v>
      </c>
      <c r="F535" s="13">
        <f t="shared" si="67"/>
        <v>0</v>
      </c>
      <c r="H535" s="1">
        <f t="shared" si="64"/>
        <v>0</v>
      </c>
      <c r="I535" s="13"/>
    </row>
    <row r="536" spans="1:9">
      <c r="A536" s="17">
        <v>19</v>
      </c>
      <c r="B536" s="27">
        <v>42614</v>
      </c>
      <c r="C536" s="6">
        <f t="shared" si="65"/>
        <v>19.324999999999999</v>
      </c>
      <c r="D536" s="18">
        <f t="shared" si="68"/>
        <v>19.184999999999999</v>
      </c>
      <c r="E536" s="1">
        <f t="shared" si="66"/>
        <v>23</v>
      </c>
      <c r="F536" s="13">
        <f t="shared" si="67"/>
        <v>0</v>
      </c>
      <c r="H536" s="1">
        <f t="shared" si="64"/>
        <v>0</v>
      </c>
      <c r="I536" s="13"/>
    </row>
    <row r="537" spans="1:9">
      <c r="A537" s="17">
        <v>21.2</v>
      </c>
      <c r="B537" s="27">
        <v>42615</v>
      </c>
      <c r="C537" s="6">
        <f t="shared" si="65"/>
        <v>21.524999999999999</v>
      </c>
      <c r="D537" s="18">
        <f t="shared" si="68"/>
        <v>19.704999999999998</v>
      </c>
      <c r="E537" s="1">
        <f t="shared" si="66"/>
        <v>23</v>
      </c>
      <c r="F537" s="13">
        <f t="shared" si="67"/>
        <v>0</v>
      </c>
      <c r="H537" s="1">
        <f t="shared" si="64"/>
        <v>0</v>
      </c>
      <c r="I537" s="13"/>
    </row>
    <row r="538" spans="1:9">
      <c r="A538" s="17">
        <v>20</v>
      </c>
      <c r="B538" s="27">
        <v>42616</v>
      </c>
      <c r="C538" s="6">
        <f t="shared" si="65"/>
        <v>20.324999999999999</v>
      </c>
      <c r="D538" s="18">
        <f t="shared" si="68"/>
        <v>19.605</v>
      </c>
      <c r="E538" s="1">
        <f t="shared" si="66"/>
        <v>23</v>
      </c>
      <c r="F538" s="13">
        <f t="shared" si="67"/>
        <v>0</v>
      </c>
      <c r="H538" s="1">
        <f t="shared" si="64"/>
        <v>0</v>
      </c>
      <c r="I538" s="13"/>
    </row>
    <row r="539" spans="1:9">
      <c r="A539" s="17">
        <v>20</v>
      </c>
      <c r="B539" s="27">
        <v>42617</v>
      </c>
      <c r="C539" s="6">
        <f t="shared" si="65"/>
        <v>20.324999999999999</v>
      </c>
      <c r="D539" s="18">
        <f t="shared" si="68"/>
        <v>19.124999999999996</v>
      </c>
      <c r="E539" s="1">
        <f t="shared" si="66"/>
        <v>23</v>
      </c>
      <c r="F539" s="13">
        <f t="shared" si="67"/>
        <v>0</v>
      </c>
      <c r="H539" s="1">
        <f t="shared" si="64"/>
        <v>0</v>
      </c>
      <c r="I539" s="13"/>
    </row>
    <row r="540" spans="1:9">
      <c r="A540" s="17">
        <v>16.2</v>
      </c>
      <c r="B540" s="27">
        <v>42618</v>
      </c>
      <c r="C540" s="6">
        <f t="shared" si="65"/>
        <v>16.524999999999999</v>
      </c>
      <c r="D540" s="18">
        <f t="shared" si="68"/>
        <v>18.805</v>
      </c>
      <c r="E540" s="1">
        <f t="shared" si="66"/>
        <v>23</v>
      </c>
      <c r="F540" s="13">
        <f t="shared" si="67"/>
        <v>0</v>
      </c>
      <c r="H540" s="1">
        <f t="shared" si="64"/>
        <v>0</v>
      </c>
      <c r="I540" s="13"/>
    </row>
    <row r="541" spans="1:9">
      <c r="A541" s="17">
        <v>16.600000000000001</v>
      </c>
      <c r="B541" s="27">
        <v>42619</v>
      </c>
      <c r="C541" s="6">
        <f t="shared" si="65"/>
        <v>16.925000000000001</v>
      </c>
      <c r="D541" s="18">
        <f t="shared" si="68"/>
        <v>19.044999999999998</v>
      </c>
      <c r="E541" s="1">
        <f t="shared" si="66"/>
        <v>23</v>
      </c>
      <c r="F541" s="13">
        <f t="shared" si="67"/>
        <v>0</v>
      </c>
      <c r="H541" s="1">
        <f t="shared" si="64"/>
        <v>0</v>
      </c>
      <c r="I541" s="13"/>
    </row>
    <row r="542" spans="1:9">
      <c r="A542" s="17">
        <v>19.600000000000001</v>
      </c>
      <c r="B542" s="27">
        <v>42620</v>
      </c>
      <c r="C542" s="6">
        <f t="shared" si="65"/>
        <v>19.925000000000001</v>
      </c>
      <c r="D542" s="18">
        <f t="shared" si="68"/>
        <v>19.505000000000003</v>
      </c>
      <c r="E542" s="1">
        <f t="shared" si="66"/>
        <v>23</v>
      </c>
      <c r="F542" s="13">
        <f t="shared" si="67"/>
        <v>0</v>
      </c>
      <c r="H542" s="1">
        <f t="shared" si="64"/>
        <v>0</v>
      </c>
      <c r="I542" s="13"/>
    </row>
    <row r="543" spans="1:9">
      <c r="A543" s="17">
        <v>21.2</v>
      </c>
      <c r="B543" s="27">
        <v>42621</v>
      </c>
      <c r="C543" s="6">
        <f t="shared" si="65"/>
        <v>21.524999999999999</v>
      </c>
      <c r="D543" s="18">
        <f t="shared" si="68"/>
        <v>20.844999999999999</v>
      </c>
      <c r="E543" s="1">
        <f t="shared" si="66"/>
        <v>23</v>
      </c>
      <c r="F543" s="13">
        <f t="shared" si="67"/>
        <v>0</v>
      </c>
      <c r="H543" s="1">
        <f t="shared" si="64"/>
        <v>0</v>
      </c>
      <c r="I543" s="13"/>
    </row>
    <row r="544" spans="1:9">
      <c r="A544" s="17">
        <v>22.3</v>
      </c>
      <c r="B544" s="27">
        <v>42622</v>
      </c>
      <c r="C544" s="6">
        <f t="shared" si="65"/>
        <v>22.625</v>
      </c>
      <c r="D544" s="18">
        <f t="shared" si="68"/>
        <v>22.104999999999997</v>
      </c>
      <c r="E544" s="1">
        <f t="shared" si="66"/>
        <v>23</v>
      </c>
      <c r="F544" s="13">
        <f t="shared" si="67"/>
        <v>0</v>
      </c>
      <c r="H544" s="1">
        <f t="shared" si="64"/>
        <v>0</v>
      </c>
      <c r="I544" s="13"/>
    </row>
    <row r="545" spans="1:9">
      <c r="A545" s="17">
        <v>22.9</v>
      </c>
      <c r="B545" s="27">
        <v>42623</v>
      </c>
      <c r="C545" s="6">
        <f t="shared" si="65"/>
        <v>23.224999999999998</v>
      </c>
      <c r="D545" s="18">
        <f t="shared" si="68"/>
        <v>22.664999999999999</v>
      </c>
      <c r="E545" s="1">
        <f t="shared" si="66"/>
        <v>23</v>
      </c>
      <c r="F545" s="13">
        <f t="shared" si="67"/>
        <v>0</v>
      </c>
      <c r="H545" s="1">
        <f t="shared" si="64"/>
        <v>0</v>
      </c>
      <c r="I545" s="13"/>
    </row>
    <row r="546" spans="1:9">
      <c r="A546" s="17">
        <v>22.9</v>
      </c>
      <c r="B546" s="27">
        <v>42624</v>
      </c>
      <c r="C546" s="6">
        <f t="shared" si="65"/>
        <v>23.224999999999998</v>
      </c>
      <c r="D546" s="18">
        <f t="shared" si="68"/>
        <v>22.884999999999998</v>
      </c>
      <c r="E546" s="1">
        <f t="shared" si="66"/>
        <v>23</v>
      </c>
      <c r="F546" s="13">
        <f t="shared" si="67"/>
        <v>0</v>
      </c>
      <c r="H546" s="1">
        <f t="shared" si="64"/>
        <v>0</v>
      </c>
      <c r="I546" s="13"/>
    </row>
    <row r="547" spans="1:9">
      <c r="A547" s="17">
        <v>22.4</v>
      </c>
      <c r="B547" s="27">
        <v>42625</v>
      </c>
      <c r="C547" s="6">
        <f t="shared" si="65"/>
        <v>22.724999999999998</v>
      </c>
      <c r="D547" s="18">
        <f t="shared" si="68"/>
        <v>22.744999999999997</v>
      </c>
      <c r="E547" s="1">
        <f t="shared" si="66"/>
        <v>23</v>
      </c>
      <c r="F547" s="13">
        <f t="shared" si="67"/>
        <v>0</v>
      </c>
      <c r="H547" s="1">
        <f t="shared" si="64"/>
        <v>0</v>
      </c>
      <c r="I547" s="13"/>
    </row>
    <row r="548" spans="1:9">
      <c r="A548" s="17">
        <v>22.3</v>
      </c>
      <c r="B548" s="27">
        <v>42626</v>
      </c>
      <c r="C548" s="6">
        <f t="shared" si="65"/>
        <v>22.625</v>
      </c>
      <c r="D548" s="18">
        <f t="shared" si="68"/>
        <v>22.244999999999997</v>
      </c>
      <c r="E548" s="1">
        <f t="shared" si="66"/>
        <v>23</v>
      </c>
      <c r="F548" s="13">
        <f t="shared" si="67"/>
        <v>0</v>
      </c>
      <c r="H548" s="1">
        <f t="shared" si="64"/>
        <v>0</v>
      </c>
      <c r="I548" s="13"/>
    </row>
    <row r="549" spans="1:9">
      <c r="A549" s="17">
        <v>21.6</v>
      </c>
      <c r="B549" s="27">
        <v>42627</v>
      </c>
      <c r="C549" s="6">
        <f t="shared" si="65"/>
        <v>21.925000000000001</v>
      </c>
      <c r="D549" s="18">
        <f t="shared" si="68"/>
        <v>21.664999999999999</v>
      </c>
      <c r="E549" s="1">
        <f t="shared" si="66"/>
        <v>23</v>
      </c>
      <c r="F549" s="13">
        <f t="shared" si="67"/>
        <v>0</v>
      </c>
      <c r="H549" s="1">
        <f t="shared" si="64"/>
        <v>0</v>
      </c>
      <c r="I549" s="13"/>
    </row>
    <row r="550" spans="1:9">
      <c r="A550" s="17">
        <v>20.399999999999999</v>
      </c>
      <c r="B550" s="27">
        <v>42628</v>
      </c>
      <c r="C550" s="6">
        <f t="shared" si="65"/>
        <v>20.724999999999998</v>
      </c>
      <c r="D550" s="18">
        <f t="shared" si="68"/>
        <v>20.645</v>
      </c>
      <c r="E550" s="1">
        <f t="shared" si="66"/>
        <v>23</v>
      </c>
      <c r="F550" s="13">
        <f t="shared" si="67"/>
        <v>0</v>
      </c>
      <c r="H550" s="1">
        <f t="shared" si="64"/>
        <v>0</v>
      </c>
      <c r="I550" s="13"/>
    </row>
    <row r="551" spans="1:9">
      <c r="A551" s="17">
        <v>20</v>
      </c>
      <c r="B551" s="27">
        <v>42629</v>
      </c>
      <c r="C551" s="6">
        <f t="shared" si="65"/>
        <v>20.324999999999999</v>
      </c>
      <c r="D551" s="18">
        <f t="shared" si="68"/>
        <v>19.184999999999999</v>
      </c>
      <c r="E551" s="1">
        <f t="shared" si="66"/>
        <v>23</v>
      </c>
      <c r="F551" s="13">
        <f t="shared" si="67"/>
        <v>0</v>
      </c>
      <c r="H551" s="1">
        <f t="shared" si="64"/>
        <v>0</v>
      </c>
      <c r="I551" s="13"/>
    </row>
    <row r="552" spans="1:9">
      <c r="A552" s="17">
        <v>17.3</v>
      </c>
      <c r="B552" s="27">
        <v>42630</v>
      </c>
      <c r="C552" s="6">
        <f t="shared" si="65"/>
        <v>17.625</v>
      </c>
      <c r="D552" s="18">
        <f t="shared" si="68"/>
        <v>17.344999999999999</v>
      </c>
      <c r="E552" s="1">
        <f t="shared" si="66"/>
        <v>23</v>
      </c>
      <c r="F552" s="13">
        <f t="shared" si="67"/>
        <v>0</v>
      </c>
      <c r="H552" s="1">
        <f t="shared" si="64"/>
        <v>0</v>
      </c>
      <c r="I552" s="13"/>
    </row>
    <row r="553" spans="1:9">
      <c r="A553" s="17">
        <v>15</v>
      </c>
      <c r="B553" s="27">
        <v>42631</v>
      </c>
      <c r="C553" s="6">
        <f t="shared" si="65"/>
        <v>15.324999999999999</v>
      </c>
      <c r="D553" s="18">
        <f t="shared" si="68"/>
        <v>15.705000000000002</v>
      </c>
      <c r="E553" s="1">
        <f t="shared" si="66"/>
        <v>23</v>
      </c>
      <c r="F553" s="13">
        <f t="shared" si="67"/>
        <v>0</v>
      </c>
      <c r="H553" s="1">
        <f t="shared" si="64"/>
        <v>0</v>
      </c>
      <c r="I553" s="13"/>
    </row>
    <row r="554" spans="1:9">
      <c r="A554" s="17">
        <v>12.399999999999999</v>
      </c>
      <c r="B554" s="27">
        <v>42632</v>
      </c>
      <c r="C554" s="6">
        <f t="shared" si="65"/>
        <v>12.724999999999998</v>
      </c>
      <c r="D554" s="18">
        <f t="shared" si="68"/>
        <v>14.204999999999998</v>
      </c>
      <c r="E554" s="1">
        <f t="shared" si="66"/>
        <v>23</v>
      </c>
      <c r="F554" s="13">
        <f t="shared" si="67"/>
        <v>1.037083333333334</v>
      </c>
      <c r="H554" s="1">
        <f t="shared" si="64"/>
        <v>0</v>
      </c>
      <c r="I554" s="13"/>
    </row>
    <row r="555" spans="1:9">
      <c r="A555" s="17">
        <v>12.2</v>
      </c>
      <c r="B555" s="27">
        <v>42633</v>
      </c>
      <c r="C555" s="6">
        <f t="shared" si="65"/>
        <v>12.524999999999999</v>
      </c>
      <c r="D555" s="18">
        <f t="shared" si="68"/>
        <v>13.104999999999999</v>
      </c>
      <c r="E555" s="1">
        <f t="shared" si="66"/>
        <v>23</v>
      </c>
      <c r="F555" s="13">
        <f t="shared" si="67"/>
        <v>1.1004166666666673</v>
      </c>
      <c r="H555" s="1">
        <f t="shared" si="64"/>
        <v>0</v>
      </c>
      <c r="I555" s="13"/>
    </row>
    <row r="556" spans="1:9">
      <c r="A556" s="17">
        <v>12.5</v>
      </c>
      <c r="B556" s="27">
        <v>42634</v>
      </c>
      <c r="C556" s="6">
        <f t="shared" si="65"/>
        <v>12.824999999999999</v>
      </c>
      <c r="D556" s="18">
        <f t="shared" si="68"/>
        <v>12.704999999999998</v>
      </c>
      <c r="E556" s="1">
        <f t="shared" si="66"/>
        <v>23</v>
      </c>
      <c r="F556" s="13">
        <f t="shared" si="67"/>
        <v>1.0054166666666668</v>
      </c>
      <c r="H556" s="1">
        <f t="shared" si="64"/>
        <v>0</v>
      </c>
      <c r="I556" s="13"/>
    </row>
    <row r="557" spans="1:9">
      <c r="A557" s="17">
        <v>11.8</v>
      </c>
      <c r="B557" s="27">
        <v>42635</v>
      </c>
      <c r="C557" s="6">
        <f t="shared" si="65"/>
        <v>12.125</v>
      </c>
      <c r="D557" s="18">
        <f t="shared" si="68"/>
        <v>12.964999999999998</v>
      </c>
      <c r="E557" s="1">
        <f t="shared" si="66"/>
        <v>23</v>
      </c>
      <c r="F557" s="13">
        <f t="shared" si="67"/>
        <v>1.2270833333333333</v>
      </c>
      <c r="H557" s="1">
        <f t="shared" si="64"/>
        <v>0</v>
      </c>
      <c r="I557" s="13"/>
    </row>
    <row r="558" spans="1:9">
      <c r="A558" s="17">
        <v>13</v>
      </c>
      <c r="B558" s="27">
        <v>42636</v>
      </c>
      <c r="C558" s="6">
        <f t="shared" si="65"/>
        <v>13.324999999999999</v>
      </c>
      <c r="D558" s="18">
        <f t="shared" si="68"/>
        <v>13.225</v>
      </c>
      <c r="E558" s="1">
        <f t="shared" si="66"/>
        <v>23</v>
      </c>
      <c r="F558" s="13">
        <f t="shared" si="67"/>
        <v>0</v>
      </c>
      <c r="H558" s="1">
        <f t="shared" si="64"/>
        <v>0</v>
      </c>
      <c r="I558" s="13"/>
    </row>
    <row r="559" spans="1:9">
      <c r="A559" s="17">
        <v>13.7</v>
      </c>
      <c r="B559" s="27">
        <v>42637</v>
      </c>
      <c r="C559" s="6">
        <f t="shared" si="65"/>
        <v>14.024999999999999</v>
      </c>
      <c r="D559" s="18">
        <f t="shared" si="68"/>
        <v>13.304999999999998</v>
      </c>
      <c r="E559" s="1">
        <f t="shared" si="66"/>
        <v>23</v>
      </c>
      <c r="F559" s="13">
        <f t="shared" si="67"/>
        <v>0</v>
      </c>
      <c r="H559" s="1">
        <f t="shared" si="64"/>
        <v>0</v>
      </c>
      <c r="I559" s="13"/>
    </row>
    <row r="560" spans="1:9">
      <c r="A560" s="17">
        <v>13.5</v>
      </c>
      <c r="B560" s="27">
        <v>42638</v>
      </c>
      <c r="C560" s="6">
        <f t="shared" si="65"/>
        <v>13.824999999999999</v>
      </c>
      <c r="D560" s="18">
        <f t="shared" si="68"/>
        <v>13.664999999999997</v>
      </c>
      <c r="E560" s="1">
        <f t="shared" si="66"/>
        <v>23</v>
      </c>
      <c r="F560" s="13">
        <f t="shared" si="67"/>
        <v>0</v>
      </c>
      <c r="H560" s="1">
        <f t="shared" si="64"/>
        <v>0</v>
      </c>
      <c r="I560" s="13"/>
    </row>
    <row r="561" spans="1:9">
      <c r="A561" s="17">
        <v>12.899999999999999</v>
      </c>
      <c r="B561" s="27">
        <v>42639</v>
      </c>
      <c r="C561" s="6">
        <f t="shared" si="65"/>
        <v>13.224999999999998</v>
      </c>
      <c r="D561" s="18">
        <f t="shared" si="68"/>
        <v>14.105</v>
      </c>
      <c r="E561" s="1">
        <f t="shared" si="66"/>
        <v>23</v>
      </c>
      <c r="F561" s="13">
        <f t="shared" si="67"/>
        <v>0</v>
      </c>
      <c r="H561" s="1">
        <f t="shared" si="64"/>
        <v>0</v>
      </c>
      <c r="I561" s="13"/>
    </row>
    <row r="562" spans="1:9">
      <c r="A562" s="17">
        <v>13.600000000000001</v>
      </c>
      <c r="B562" s="27">
        <v>42640</v>
      </c>
      <c r="C562" s="6">
        <f t="shared" si="65"/>
        <v>13.925000000000001</v>
      </c>
      <c r="D562" s="18">
        <f t="shared" si="68"/>
        <v>14.964999999999998</v>
      </c>
      <c r="E562" s="1">
        <f t="shared" si="66"/>
        <v>23</v>
      </c>
      <c r="F562" s="13">
        <f t="shared" si="67"/>
        <v>0</v>
      </c>
      <c r="H562" s="1">
        <f t="shared" si="64"/>
        <v>0</v>
      </c>
      <c r="I562" s="13"/>
    </row>
    <row r="563" spans="1:9">
      <c r="A563" s="17">
        <v>15.2</v>
      </c>
      <c r="B563" s="27">
        <v>42641</v>
      </c>
      <c r="C563" s="6">
        <f t="shared" si="65"/>
        <v>15.524999999999999</v>
      </c>
      <c r="D563" s="18">
        <f t="shared" si="68"/>
        <v>16.044999999999998</v>
      </c>
      <c r="E563" s="1">
        <f t="shared" si="66"/>
        <v>23</v>
      </c>
      <c r="F563" s="13">
        <f t="shared" si="67"/>
        <v>0</v>
      </c>
      <c r="H563" s="1">
        <f t="shared" si="64"/>
        <v>0</v>
      </c>
      <c r="I563" s="13"/>
    </row>
    <row r="564" spans="1:9">
      <c r="A564" s="17">
        <v>18</v>
      </c>
      <c r="B564" s="27">
        <v>42642</v>
      </c>
      <c r="C564" s="6">
        <f t="shared" si="65"/>
        <v>18.324999999999999</v>
      </c>
      <c r="D564" s="18">
        <f t="shared" si="68"/>
        <v>16.905000000000001</v>
      </c>
      <c r="E564" s="1">
        <f t="shared" si="66"/>
        <v>23</v>
      </c>
      <c r="F564" s="13">
        <f t="shared" si="67"/>
        <v>0</v>
      </c>
      <c r="H564" s="1">
        <f t="shared" si="64"/>
        <v>0</v>
      </c>
      <c r="I564" s="13"/>
    </row>
    <row r="565" spans="1:9">
      <c r="A565" s="17">
        <v>18.899999999999999</v>
      </c>
      <c r="B565" s="27">
        <v>42643</v>
      </c>
      <c r="C565" s="6">
        <f t="shared" si="65"/>
        <v>19.224999999999998</v>
      </c>
      <c r="D565" s="18">
        <f t="shared" si="68"/>
        <v>16.964999999999996</v>
      </c>
      <c r="E565" s="1">
        <f t="shared" si="66"/>
        <v>23</v>
      </c>
      <c r="F565" s="13">
        <f t="shared" si="67"/>
        <v>0</v>
      </c>
      <c r="H565" s="1">
        <f t="shared" si="64"/>
        <v>0</v>
      </c>
      <c r="I565" s="13"/>
    </row>
    <row r="566" spans="1:9">
      <c r="A566" s="17">
        <v>17.2</v>
      </c>
      <c r="B566" s="27">
        <v>42644</v>
      </c>
      <c r="C566" s="6">
        <f t="shared" si="65"/>
        <v>17.524999999999999</v>
      </c>
      <c r="D566" s="18">
        <f t="shared" si="68"/>
        <v>16.125</v>
      </c>
      <c r="E566" s="1">
        <f t="shared" si="66"/>
        <v>23</v>
      </c>
      <c r="F566" s="13">
        <f t="shared" si="67"/>
        <v>0</v>
      </c>
      <c r="H566" s="1">
        <f t="shared" si="64"/>
        <v>0</v>
      </c>
      <c r="I566" s="13"/>
    </row>
    <row r="567" spans="1:9">
      <c r="A567" s="17">
        <v>13.899999999999999</v>
      </c>
      <c r="B567" s="27">
        <v>42645</v>
      </c>
      <c r="C567" s="6">
        <f t="shared" si="65"/>
        <v>14.224999999999998</v>
      </c>
      <c r="D567" s="18">
        <f t="shared" si="68"/>
        <v>14.604999999999999</v>
      </c>
      <c r="E567" s="1">
        <f t="shared" si="66"/>
        <v>23</v>
      </c>
      <c r="F567" s="13">
        <f t="shared" si="67"/>
        <v>0</v>
      </c>
      <c r="H567" s="1">
        <f t="shared" si="64"/>
        <v>0</v>
      </c>
      <c r="I567" s="13"/>
    </row>
    <row r="568" spans="1:9">
      <c r="A568" s="17">
        <v>11</v>
      </c>
      <c r="B568" s="27">
        <v>42646</v>
      </c>
      <c r="C568" s="6">
        <f t="shared" si="65"/>
        <v>11.324999999999999</v>
      </c>
      <c r="D568" s="18">
        <f t="shared" si="68"/>
        <v>12.184999999999999</v>
      </c>
      <c r="E568" s="1">
        <f t="shared" si="66"/>
        <v>23</v>
      </c>
      <c r="F568" s="13">
        <f t="shared" si="67"/>
        <v>1.4804166666666669</v>
      </c>
      <c r="H568" s="1">
        <f t="shared" si="64"/>
        <v>0</v>
      </c>
      <c r="I568" s="13"/>
    </row>
    <row r="569" spans="1:9">
      <c r="A569" s="17">
        <v>10.399999999999999</v>
      </c>
      <c r="B569" s="27">
        <v>42647</v>
      </c>
      <c r="C569" s="6">
        <f t="shared" si="65"/>
        <v>10.724999999999998</v>
      </c>
      <c r="D569" s="18">
        <f t="shared" si="68"/>
        <v>10.244999999999999</v>
      </c>
      <c r="E569" s="1">
        <f t="shared" si="66"/>
        <v>23</v>
      </c>
      <c r="F569" s="13">
        <f t="shared" si="67"/>
        <v>1.6704166666666673</v>
      </c>
      <c r="H569" s="1">
        <f t="shared" si="64"/>
        <v>0</v>
      </c>
      <c r="I569" s="13"/>
    </row>
    <row r="570" spans="1:9">
      <c r="A570" s="17">
        <v>6.8000000000000007</v>
      </c>
      <c r="B570" s="27">
        <v>42648</v>
      </c>
      <c r="C570" s="6">
        <f t="shared" si="65"/>
        <v>7.1250000000000009</v>
      </c>
      <c r="D570" s="18">
        <f t="shared" si="68"/>
        <v>8.9850000000000012</v>
      </c>
      <c r="E570" s="1">
        <f t="shared" si="66"/>
        <v>23</v>
      </c>
      <c r="F570" s="13">
        <f t="shared" si="67"/>
        <v>2.8104166666666668</v>
      </c>
      <c r="H570" s="1">
        <f t="shared" si="64"/>
        <v>0</v>
      </c>
      <c r="I570" s="13"/>
    </row>
    <row r="571" spans="1:9">
      <c r="A571" s="17">
        <v>7.5</v>
      </c>
      <c r="B571" s="27">
        <v>42649</v>
      </c>
      <c r="C571" s="6">
        <f t="shared" si="65"/>
        <v>7.8250000000000002</v>
      </c>
      <c r="D571" s="18">
        <f t="shared" si="68"/>
        <v>8.2249999999999996</v>
      </c>
      <c r="E571" s="1">
        <f t="shared" si="66"/>
        <v>23</v>
      </c>
      <c r="F571" s="13">
        <f t="shared" si="67"/>
        <v>2.5887500000000001</v>
      </c>
      <c r="H571" s="1">
        <f t="shared" si="64"/>
        <v>0</v>
      </c>
      <c r="I571" s="13"/>
    </row>
    <row r="572" spans="1:9">
      <c r="A572" s="17">
        <v>7.6000000000000014</v>
      </c>
      <c r="B572" s="27">
        <v>42650</v>
      </c>
      <c r="C572" s="6">
        <f t="shared" si="65"/>
        <v>7.9250000000000016</v>
      </c>
      <c r="D572" s="18">
        <f t="shared" si="68"/>
        <v>7.6849999999999996</v>
      </c>
      <c r="E572" s="1">
        <f t="shared" si="66"/>
        <v>23</v>
      </c>
      <c r="F572" s="13">
        <f t="shared" si="67"/>
        <v>2.5570833333333329</v>
      </c>
      <c r="H572" s="1">
        <f t="shared" si="64"/>
        <v>0</v>
      </c>
      <c r="I572" s="13"/>
    </row>
    <row r="573" spans="1:9">
      <c r="A573" s="17">
        <v>7.1999999999999993</v>
      </c>
      <c r="B573" s="27">
        <v>42651</v>
      </c>
      <c r="C573" s="6">
        <f t="shared" si="65"/>
        <v>7.5249999999999995</v>
      </c>
      <c r="D573" s="18">
        <f t="shared" si="68"/>
        <v>7.6450000000000005</v>
      </c>
      <c r="E573" s="1">
        <f t="shared" si="66"/>
        <v>23</v>
      </c>
      <c r="F573" s="13">
        <f t="shared" si="67"/>
        <v>2.6837500000000007</v>
      </c>
      <c r="H573" s="1">
        <f t="shared" si="64"/>
        <v>0</v>
      </c>
      <c r="I573" s="13"/>
    </row>
    <row r="574" spans="1:9">
      <c r="A574" s="17">
        <v>7.6999999999999993</v>
      </c>
      <c r="B574" s="27">
        <v>42652</v>
      </c>
      <c r="C574" s="6">
        <f t="shared" si="65"/>
        <v>8.0249999999999986</v>
      </c>
      <c r="D574" s="18">
        <f t="shared" si="68"/>
        <v>7.4850000000000012</v>
      </c>
      <c r="E574" s="1">
        <f t="shared" si="66"/>
        <v>23</v>
      </c>
      <c r="F574" s="13">
        <f t="shared" si="67"/>
        <v>2.5254166666666671</v>
      </c>
      <c r="H574" s="1">
        <f t="shared" si="64"/>
        <v>0</v>
      </c>
      <c r="I574" s="13"/>
    </row>
    <row r="575" spans="1:9">
      <c r="A575" s="17">
        <v>6.6000000000000014</v>
      </c>
      <c r="B575" s="27">
        <v>42653</v>
      </c>
      <c r="C575" s="6">
        <f t="shared" si="65"/>
        <v>6.9250000000000016</v>
      </c>
      <c r="D575" s="18">
        <f t="shared" si="68"/>
        <v>7.2050000000000001</v>
      </c>
      <c r="E575" s="1">
        <f t="shared" si="66"/>
        <v>23</v>
      </c>
      <c r="F575" s="13">
        <f t="shared" si="67"/>
        <v>2.8737499999999998</v>
      </c>
      <c r="H575" s="1">
        <f t="shared" si="64"/>
        <v>0</v>
      </c>
      <c r="I575" s="13"/>
    </row>
    <row r="576" spans="1:9">
      <c r="A576" s="17">
        <v>6.6999999999999993</v>
      </c>
      <c r="B576" s="27">
        <v>42654</v>
      </c>
      <c r="C576" s="6">
        <f t="shared" si="65"/>
        <v>7.0249999999999995</v>
      </c>
      <c r="D576" s="18">
        <f t="shared" si="68"/>
        <v>7.0849999999999991</v>
      </c>
      <c r="E576" s="1">
        <f t="shared" si="66"/>
        <v>23</v>
      </c>
      <c r="F576" s="13">
        <f t="shared" si="67"/>
        <v>2.842083333333334</v>
      </c>
      <c r="H576" s="1">
        <f t="shared" si="64"/>
        <v>0</v>
      </c>
      <c r="I576" s="13"/>
    </row>
    <row r="577" spans="1:9">
      <c r="A577" s="17">
        <v>6.1999999999999993</v>
      </c>
      <c r="B577" s="27">
        <v>42655</v>
      </c>
      <c r="C577" s="6">
        <f t="shared" si="65"/>
        <v>6.5249999999999995</v>
      </c>
      <c r="D577" s="18">
        <f t="shared" si="68"/>
        <v>7.125</v>
      </c>
      <c r="E577" s="1">
        <f t="shared" si="66"/>
        <v>23</v>
      </c>
      <c r="F577" s="13">
        <f t="shared" si="67"/>
        <v>3.0004166666666672</v>
      </c>
      <c r="H577" s="1">
        <f t="shared" si="64"/>
        <v>0</v>
      </c>
      <c r="I577" s="13"/>
    </row>
    <row r="578" spans="1:9">
      <c r="A578" s="17">
        <v>6.6000000000000014</v>
      </c>
      <c r="B578" s="27">
        <v>42656</v>
      </c>
      <c r="C578" s="6">
        <f t="shared" si="65"/>
        <v>6.9250000000000016</v>
      </c>
      <c r="D578" s="18">
        <f t="shared" si="68"/>
        <v>7.7449999999999992</v>
      </c>
      <c r="E578" s="1">
        <f t="shared" si="66"/>
        <v>23</v>
      </c>
      <c r="F578" s="13">
        <f t="shared" si="67"/>
        <v>2.8737499999999998</v>
      </c>
      <c r="H578" s="1">
        <f t="shared" si="64"/>
        <v>0</v>
      </c>
      <c r="I578" s="13"/>
    </row>
    <row r="579" spans="1:9">
      <c r="A579" s="17">
        <v>7.8999999999999986</v>
      </c>
      <c r="B579" s="27">
        <v>42657</v>
      </c>
      <c r="C579" s="6">
        <f t="shared" si="65"/>
        <v>8.2249999999999979</v>
      </c>
      <c r="D579" s="18">
        <f t="shared" si="68"/>
        <v>8.6649999999999991</v>
      </c>
      <c r="E579" s="1">
        <f t="shared" si="66"/>
        <v>23</v>
      </c>
      <c r="F579" s="13">
        <f t="shared" si="67"/>
        <v>2.4620833333333341</v>
      </c>
      <c r="H579" s="1">
        <f t="shared" si="64"/>
        <v>0</v>
      </c>
      <c r="I579" s="13"/>
    </row>
    <row r="580" spans="1:9">
      <c r="A580" s="17">
        <v>9.6999999999999993</v>
      </c>
      <c r="B580" s="27">
        <v>42658</v>
      </c>
      <c r="C580" s="6">
        <f t="shared" si="65"/>
        <v>10.024999999999999</v>
      </c>
      <c r="D580" s="18">
        <f t="shared" si="68"/>
        <v>9.0250000000000004</v>
      </c>
      <c r="E580" s="1">
        <f t="shared" si="66"/>
        <v>23</v>
      </c>
      <c r="F580" s="13">
        <f t="shared" si="67"/>
        <v>1.892083333333334</v>
      </c>
      <c r="H580" s="1">
        <f t="shared" si="64"/>
        <v>0</v>
      </c>
      <c r="I580" s="13"/>
    </row>
    <row r="581" spans="1:9">
      <c r="A581" s="17">
        <v>11.3</v>
      </c>
      <c r="B581" s="27">
        <v>42659</v>
      </c>
      <c r="C581" s="6">
        <f t="shared" si="65"/>
        <v>11.625</v>
      </c>
      <c r="D581" s="18">
        <f t="shared" si="68"/>
        <v>9.6849999999999987</v>
      </c>
      <c r="E581" s="1">
        <f t="shared" si="66"/>
        <v>23</v>
      </c>
      <c r="F581" s="13">
        <f t="shared" si="67"/>
        <v>1.3854166666666667</v>
      </c>
      <c r="H581" s="1">
        <f t="shared" si="64"/>
        <v>0</v>
      </c>
      <c r="I581" s="13"/>
    </row>
    <row r="582" spans="1:9">
      <c r="A582" s="17">
        <v>8</v>
      </c>
      <c r="B582" s="27">
        <v>42660</v>
      </c>
      <c r="C582" s="6">
        <f t="shared" si="65"/>
        <v>8.3249999999999993</v>
      </c>
      <c r="D582" s="18">
        <f t="shared" si="68"/>
        <v>10.184999999999999</v>
      </c>
      <c r="E582" s="1">
        <f t="shared" si="66"/>
        <v>23</v>
      </c>
      <c r="F582" s="13">
        <f t="shared" si="67"/>
        <v>2.4304166666666669</v>
      </c>
      <c r="H582" s="1">
        <f t="shared" si="64"/>
        <v>0</v>
      </c>
      <c r="I582" s="13"/>
    </row>
    <row r="583" spans="1:9">
      <c r="A583" s="17">
        <v>9.8999999999999986</v>
      </c>
      <c r="B583" s="27">
        <v>42661</v>
      </c>
      <c r="C583" s="6">
        <f t="shared" si="65"/>
        <v>10.224999999999998</v>
      </c>
      <c r="D583" s="18">
        <f t="shared" si="68"/>
        <v>9.9449999999999985</v>
      </c>
      <c r="E583" s="1">
        <f t="shared" si="66"/>
        <v>23</v>
      </c>
      <c r="F583" s="13">
        <f t="shared" si="67"/>
        <v>1.8287500000000005</v>
      </c>
      <c r="H583" s="1">
        <f t="shared" si="64"/>
        <v>0</v>
      </c>
      <c r="I583" s="13"/>
    </row>
    <row r="584" spans="1:9">
      <c r="A584" s="17">
        <v>10.399999999999999</v>
      </c>
      <c r="B584" s="27">
        <v>42662</v>
      </c>
      <c r="C584" s="6">
        <f t="shared" si="65"/>
        <v>10.724999999999998</v>
      </c>
      <c r="D584" s="18">
        <f t="shared" si="68"/>
        <v>9.1649999999999991</v>
      </c>
      <c r="E584" s="1">
        <f t="shared" si="66"/>
        <v>23</v>
      </c>
      <c r="F584" s="13">
        <f t="shared" si="67"/>
        <v>1.6704166666666673</v>
      </c>
      <c r="H584" s="1">
        <f t="shared" si="64"/>
        <v>0</v>
      </c>
      <c r="I584" s="13"/>
    </row>
    <row r="585" spans="1:9">
      <c r="A585" s="17">
        <v>8.5</v>
      </c>
      <c r="B585" s="27">
        <v>42663</v>
      </c>
      <c r="C585" s="6">
        <f t="shared" si="65"/>
        <v>8.8249999999999993</v>
      </c>
      <c r="D585" s="18">
        <f t="shared" si="68"/>
        <v>8.6849999999999987</v>
      </c>
      <c r="E585" s="1">
        <f t="shared" si="66"/>
        <v>23</v>
      </c>
      <c r="F585" s="13">
        <f t="shared" si="67"/>
        <v>2.2720833333333337</v>
      </c>
      <c r="H585" s="1">
        <f t="shared" si="64"/>
        <v>0</v>
      </c>
      <c r="I585" s="13"/>
    </row>
    <row r="586" spans="1:9">
      <c r="A586" s="17">
        <v>7.3999999999999986</v>
      </c>
      <c r="B586" s="27">
        <v>42664</v>
      </c>
      <c r="C586" s="6">
        <f t="shared" si="65"/>
        <v>7.7249999999999988</v>
      </c>
      <c r="D586" s="18">
        <f t="shared" si="68"/>
        <v>7.9449999999999985</v>
      </c>
      <c r="E586" s="1">
        <f t="shared" si="66"/>
        <v>23</v>
      </c>
      <c r="F586" s="13">
        <f t="shared" si="67"/>
        <v>2.6204166666666677</v>
      </c>
      <c r="H586" s="1">
        <f t="shared" si="64"/>
        <v>0</v>
      </c>
      <c r="I586" s="13"/>
    </row>
    <row r="587" spans="1:9">
      <c r="A587" s="17">
        <v>5.6000000000000014</v>
      </c>
      <c r="B587" s="27">
        <v>42665</v>
      </c>
      <c r="C587" s="6">
        <f t="shared" si="65"/>
        <v>5.9250000000000016</v>
      </c>
      <c r="D587" s="18">
        <f t="shared" si="68"/>
        <v>7.7249999999999996</v>
      </c>
      <c r="E587" s="1">
        <f t="shared" si="66"/>
        <v>23</v>
      </c>
      <c r="F587" s="13">
        <f t="shared" si="67"/>
        <v>3.1904166666666662</v>
      </c>
      <c r="H587" s="1">
        <f t="shared" si="64"/>
        <v>0</v>
      </c>
      <c r="I587" s="13"/>
    </row>
    <row r="588" spans="1:9">
      <c r="A588" s="17">
        <v>6.1999999999999993</v>
      </c>
      <c r="B588" s="27">
        <v>42666</v>
      </c>
      <c r="C588" s="6">
        <f t="shared" si="65"/>
        <v>6.5249999999999995</v>
      </c>
      <c r="D588" s="18">
        <f t="shared" si="68"/>
        <v>8.0849999999999991</v>
      </c>
      <c r="E588" s="1">
        <f t="shared" si="66"/>
        <v>23</v>
      </c>
      <c r="F588" s="13">
        <f t="shared" si="67"/>
        <v>3.0004166666666672</v>
      </c>
      <c r="H588" s="1">
        <f t="shared" si="64"/>
        <v>0</v>
      </c>
      <c r="I588" s="13"/>
    </row>
    <row r="589" spans="1:9">
      <c r="A589" s="17">
        <v>9.3000000000000007</v>
      </c>
      <c r="B589" s="27">
        <v>42667</v>
      </c>
      <c r="C589" s="6">
        <f t="shared" si="65"/>
        <v>9.625</v>
      </c>
      <c r="D589" s="18">
        <f t="shared" si="68"/>
        <v>8.3650000000000002</v>
      </c>
      <c r="E589" s="1">
        <f t="shared" si="66"/>
        <v>23</v>
      </c>
      <c r="F589" s="13">
        <f t="shared" si="67"/>
        <v>2.0187499999999998</v>
      </c>
      <c r="H589" s="1">
        <f t="shared" si="64"/>
        <v>0</v>
      </c>
      <c r="I589" s="13"/>
    </row>
    <row r="590" spans="1:9">
      <c r="A590" s="17">
        <v>10.3</v>
      </c>
      <c r="B590" s="27">
        <v>42668</v>
      </c>
      <c r="C590" s="6">
        <f t="shared" si="65"/>
        <v>10.625</v>
      </c>
      <c r="D590" s="18">
        <f t="shared" si="68"/>
        <v>9.0449999999999982</v>
      </c>
      <c r="E590" s="1">
        <f t="shared" si="66"/>
        <v>23</v>
      </c>
      <c r="F590" s="13">
        <f t="shared" si="67"/>
        <v>1.7020833333333334</v>
      </c>
      <c r="H590" s="1">
        <f t="shared" si="64"/>
        <v>0</v>
      </c>
      <c r="I590" s="13"/>
    </row>
    <row r="591" spans="1:9">
      <c r="A591" s="17">
        <v>8.8000000000000007</v>
      </c>
      <c r="B591" s="27">
        <v>42669</v>
      </c>
      <c r="C591" s="6">
        <f t="shared" si="65"/>
        <v>9.125</v>
      </c>
      <c r="D591" s="18">
        <f t="shared" si="68"/>
        <v>9.7050000000000018</v>
      </c>
      <c r="E591" s="1">
        <f t="shared" si="66"/>
        <v>23</v>
      </c>
      <c r="F591" s="13">
        <f t="shared" si="67"/>
        <v>2.1770833333333335</v>
      </c>
      <c r="H591" s="1">
        <f t="shared" si="64"/>
        <v>0</v>
      </c>
      <c r="I591" s="13"/>
    </row>
    <row r="592" spans="1:9">
      <c r="A592" s="17">
        <v>9</v>
      </c>
      <c r="B592" s="27">
        <v>42670</v>
      </c>
      <c r="C592" s="6">
        <f t="shared" si="65"/>
        <v>9.3249999999999993</v>
      </c>
      <c r="D592" s="18">
        <f t="shared" si="68"/>
        <v>9.8249999999999993</v>
      </c>
      <c r="E592" s="1">
        <f t="shared" si="66"/>
        <v>23</v>
      </c>
      <c r="F592" s="13">
        <f t="shared" si="67"/>
        <v>2.1137500000000005</v>
      </c>
      <c r="H592" s="1">
        <f t="shared" si="64"/>
        <v>0</v>
      </c>
      <c r="I592" s="13"/>
    </row>
    <row r="593" spans="1:9">
      <c r="A593" s="17">
        <v>9.5</v>
      </c>
      <c r="B593" s="27">
        <v>42671</v>
      </c>
      <c r="C593" s="6">
        <f t="shared" si="65"/>
        <v>9.8249999999999993</v>
      </c>
      <c r="D593" s="18">
        <f t="shared" si="68"/>
        <v>9.0449999999999999</v>
      </c>
      <c r="E593" s="1">
        <f t="shared" si="66"/>
        <v>23</v>
      </c>
      <c r="F593" s="13">
        <f t="shared" si="67"/>
        <v>1.955416666666667</v>
      </c>
      <c r="H593" s="1">
        <f t="shared" ref="H593:H656" si="69">IF(F593&gt;H$15,1,0)</f>
        <v>0</v>
      </c>
      <c r="I593" s="13"/>
    </row>
    <row r="594" spans="1:9">
      <c r="A594" s="17">
        <v>9.8999999999999986</v>
      </c>
      <c r="B594" s="27">
        <v>42672</v>
      </c>
      <c r="C594" s="6">
        <f t="shared" ref="C594:C657" si="70">A594+A$16</f>
        <v>10.224999999999998</v>
      </c>
      <c r="D594" s="18">
        <f t="shared" si="68"/>
        <v>8.4249999999999989</v>
      </c>
      <c r="E594" s="1">
        <f t="shared" ref="E594:E657" si="71">E593+H594</f>
        <v>23</v>
      </c>
      <c r="F594" s="13">
        <f t="shared" ref="F594:F657" si="72">IF(F$16-$C594&gt;0,(F$16+F$14-$C594)*F$15/30,0)</f>
        <v>1.8287500000000005</v>
      </c>
      <c r="H594" s="1">
        <f t="shared" si="69"/>
        <v>0</v>
      </c>
      <c r="I594" s="13"/>
    </row>
    <row r="595" spans="1:9">
      <c r="A595" s="17">
        <v>6.3999999999999986</v>
      </c>
      <c r="B595" s="27">
        <v>42673</v>
      </c>
      <c r="C595" s="6">
        <f t="shared" si="70"/>
        <v>6.7249999999999988</v>
      </c>
      <c r="D595" s="18">
        <f t="shared" si="68"/>
        <v>8.4649999999999999</v>
      </c>
      <c r="E595" s="1">
        <f t="shared" si="71"/>
        <v>23</v>
      </c>
      <c r="F595" s="13">
        <f t="shared" si="72"/>
        <v>2.9370833333333342</v>
      </c>
      <c r="H595" s="1">
        <f t="shared" si="69"/>
        <v>0</v>
      </c>
      <c r="I595" s="13"/>
    </row>
    <row r="596" spans="1:9">
      <c r="A596" s="17">
        <v>5.6999999999999993</v>
      </c>
      <c r="B596" s="27">
        <v>42674</v>
      </c>
      <c r="C596" s="6">
        <f t="shared" si="70"/>
        <v>6.0249999999999995</v>
      </c>
      <c r="D596" s="18">
        <f t="shared" ref="D596:D659" si="73">SUM(C594:C598)/5</f>
        <v>7.9849999999999994</v>
      </c>
      <c r="E596" s="1">
        <f t="shared" si="71"/>
        <v>23</v>
      </c>
      <c r="F596" s="13">
        <f t="shared" si="72"/>
        <v>3.1587500000000004</v>
      </c>
      <c r="H596" s="1">
        <f t="shared" si="69"/>
        <v>0</v>
      </c>
      <c r="I596" s="13"/>
    </row>
    <row r="597" spans="1:9">
      <c r="A597" s="17">
        <v>9.1999999999999993</v>
      </c>
      <c r="B597" s="27">
        <v>42675</v>
      </c>
      <c r="C597" s="6">
        <f t="shared" si="70"/>
        <v>9.5249999999999986</v>
      </c>
      <c r="D597" s="18">
        <f t="shared" si="73"/>
        <v>6.7249999999999996</v>
      </c>
      <c r="E597" s="1">
        <f t="shared" si="71"/>
        <v>23</v>
      </c>
      <c r="F597" s="13">
        <f t="shared" si="72"/>
        <v>2.0504166666666674</v>
      </c>
      <c r="H597" s="1">
        <f t="shared" si="69"/>
        <v>0</v>
      </c>
      <c r="I597" s="13"/>
    </row>
    <row r="598" spans="1:9">
      <c r="A598" s="17">
        <v>7.1000000000000014</v>
      </c>
      <c r="B598" s="27">
        <v>42676</v>
      </c>
      <c r="C598" s="6">
        <f t="shared" si="70"/>
        <v>7.4250000000000016</v>
      </c>
      <c r="D598" s="18">
        <f t="shared" si="73"/>
        <v>6.2449999999999992</v>
      </c>
      <c r="E598" s="1">
        <f t="shared" si="71"/>
        <v>23</v>
      </c>
      <c r="F598" s="13">
        <f t="shared" si="72"/>
        <v>2.7154166666666666</v>
      </c>
      <c r="H598" s="1">
        <f t="shared" si="69"/>
        <v>0</v>
      </c>
      <c r="I598" s="13"/>
    </row>
    <row r="599" spans="1:9">
      <c r="A599" s="17">
        <v>3.6000000000000014</v>
      </c>
      <c r="B599" s="27">
        <v>42677</v>
      </c>
      <c r="C599" s="6">
        <f t="shared" si="70"/>
        <v>3.9250000000000016</v>
      </c>
      <c r="D599" s="18">
        <f t="shared" si="73"/>
        <v>5.8849999999999998</v>
      </c>
      <c r="E599" s="1">
        <f t="shared" si="71"/>
        <v>23</v>
      </c>
      <c r="F599" s="13">
        <f t="shared" si="72"/>
        <v>3.8237499999999995</v>
      </c>
      <c r="H599" s="1">
        <f t="shared" si="69"/>
        <v>0</v>
      </c>
      <c r="I599" s="13"/>
    </row>
    <row r="600" spans="1:9">
      <c r="A600" s="17">
        <v>4</v>
      </c>
      <c r="B600" s="27">
        <v>42678</v>
      </c>
      <c r="C600" s="6">
        <f t="shared" si="70"/>
        <v>4.3250000000000002</v>
      </c>
      <c r="D600" s="18">
        <f t="shared" si="73"/>
        <v>5.1050000000000004</v>
      </c>
      <c r="E600" s="1">
        <f t="shared" si="71"/>
        <v>23</v>
      </c>
      <c r="F600" s="13">
        <f t="shared" si="72"/>
        <v>3.6970833333333335</v>
      </c>
      <c r="H600" s="1">
        <f t="shared" si="69"/>
        <v>0</v>
      </c>
      <c r="I600" s="13"/>
    </row>
    <row r="601" spans="1:9">
      <c r="A601" s="17">
        <v>3.8999999999999986</v>
      </c>
      <c r="B601" s="27">
        <v>42679</v>
      </c>
      <c r="C601" s="6">
        <f t="shared" si="70"/>
        <v>4.2249999999999988</v>
      </c>
      <c r="D601" s="18">
        <f t="shared" si="73"/>
        <v>4.3849999999999998</v>
      </c>
      <c r="E601" s="1">
        <f t="shared" si="71"/>
        <v>23</v>
      </c>
      <c r="F601" s="13">
        <f t="shared" si="72"/>
        <v>3.7287500000000007</v>
      </c>
      <c r="H601" s="1">
        <f t="shared" si="69"/>
        <v>0</v>
      </c>
      <c r="I601" s="13"/>
    </row>
    <row r="602" spans="1:9">
      <c r="A602" s="17">
        <v>5.3000000000000007</v>
      </c>
      <c r="B602" s="27">
        <v>42680</v>
      </c>
      <c r="C602" s="6">
        <f t="shared" si="70"/>
        <v>5.6250000000000009</v>
      </c>
      <c r="D602" s="18">
        <f t="shared" si="73"/>
        <v>3.9449999999999994</v>
      </c>
      <c r="E602" s="1">
        <f t="shared" si="71"/>
        <v>23</v>
      </c>
      <c r="F602" s="13">
        <f t="shared" si="72"/>
        <v>3.2854166666666669</v>
      </c>
      <c r="H602" s="1">
        <f t="shared" si="69"/>
        <v>0</v>
      </c>
      <c r="I602" s="13"/>
    </row>
    <row r="603" spans="1:9">
      <c r="A603" s="17">
        <v>3.5</v>
      </c>
      <c r="B603" s="27">
        <v>42681</v>
      </c>
      <c r="C603" s="6">
        <f t="shared" si="70"/>
        <v>3.8250000000000002</v>
      </c>
      <c r="D603" s="18">
        <f t="shared" si="73"/>
        <v>3.3249999999999993</v>
      </c>
      <c r="E603" s="1">
        <f t="shared" si="71"/>
        <v>23</v>
      </c>
      <c r="F603" s="13">
        <f t="shared" si="72"/>
        <v>3.8554166666666672</v>
      </c>
      <c r="H603" s="1">
        <f t="shared" si="69"/>
        <v>0</v>
      </c>
      <c r="I603" s="13"/>
    </row>
    <row r="604" spans="1:9">
      <c r="A604" s="17">
        <v>1.3999999999999986</v>
      </c>
      <c r="B604" s="27">
        <v>42682</v>
      </c>
      <c r="C604" s="6">
        <f t="shared" si="70"/>
        <v>1.7249999999999985</v>
      </c>
      <c r="D604" s="18">
        <f t="shared" si="73"/>
        <v>2.8449999999999993</v>
      </c>
      <c r="E604" s="1">
        <f t="shared" si="71"/>
        <v>23</v>
      </c>
      <c r="F604" s="13">
        <f t="shared" si="72"/>
        <v>4.5204166666666667</v>
      </c>
      <c r="H604" s="1">
        <f t="shared" si="69"/>
        <v>0</v>
      </c>
      <c r="I604" s="13"/>
    </row>
    <row r="605" spans="1:9">
      <c r="A605" s="17">
        <v>0.89999999999999858</v>
      </c>
      <c r="B605" s="27">
        <v>42683</v>
      </c>
      <c r="C605" s="6">
        <f t="shared" si="70"/>
        <v>1.2249999999999985</v>
      </c>
      <c r="D605" s="18">
        <f t="shared" si="73"/>
        <v>2.1849999999999996</v>
      </c>
      <c r="E605" s="1">
        <f t="shared" si="71"/>
        <v>23</v>
      </c>
      <c r="F605" s="13">
        <f t="shared" si="72"/>
        <v>4.67875</v>
      </c>
      <c r="H605" s="1">
        <f t="shared" si="69"/>
        <v>0</v>
      </c>
      <c r="I605" s="13"/>
    </row>
    <row r="606" spans="1:9">
      <c r="A606" s="17">
        <v>1.5</v>
      </c>
      <c r="B606" s="27">
        <v>42684</v>
      </c>
      <c r="C606" s="6">
        <f t="shared" si="70"/>
        <v>1.825</v>
      </c>
      <c r="D606" s="18">
        <f t="shared" si="73"/>
        <v>1.4049999999999998</v>
      </c>
      <c r="E606" s="1">
        <f t="shared" si="71"/>
        <v>23</v>
      </c>
      <c r="F606" s="13">
        <f t="shared" si="72"/>
        <v>4.4887499999999996</v>
      </c>
      <c r="H606" s="1">
        <f t="shared" si="69"/>
        <v>0</v>
      </c>
      <c r="I606" s="13"/>
    </row>
    <row r="607" spans="1:9">
      <c r="A607" s="17">
        <v>2</v>
      </c>
      <c r="B607" s="27">
        <v>42685</v>
      </c>
      <c r="C607" s="6">
        <f t="shared" si="70"/>
        <v>2.3250000000000002</v>
      </c>
      <c r="D607" s="18">
        <f t="shared" si="73"/>
        <v>0.80499999999999972</v>
      </c>
      <c r="E607" s="1">
        <f t="shared" si="71"/>
        <v>23</v>
      </c>
      <c r="F607" s="13">
        <f t="shared" si="72"/>
        <v>4.3304166666666664</v>
      </c>
      <c r="H607" s="1">
        <f t="shared" si="69"/>
        <v>0</v>
      </c>
      <c r="I607" s="13"/>
    </row>
    <row r="608" spans="1:9">
      <c r="A608" s="17">
        <v>-0.39999999999999858</v>
      </c>
      <c r="B608" s="27">
        <v>42686</v>
      </c>
      <c r="C608" s="6">
        <f t="shared" si="70"/>
        <v>-7.4999999999998568E-2</v>
      </c>
      <c r="D608" s="18">
        <f t="shared" si="73"/>
        <v>6.5000000000000752E-2</v>
      </c>
      <c r="E608" s="1">
        <f t="shared" si="71"/>
        <v>24</v>
      </c>
      <c r="F608" s="13">
        <f t="shared" si="72"/>
        <v>5.090416666666667</v>
      </c>
      <c r="H608" s="1">
        <f t="shared" si="69"/>
        <v>1</v>
      </c>
      <c r="I608" s="13"/>
    </row>
    <row r="609" spans="1:9">
      <c r="A609" s="17">
        <v>-1.6000000000000014</v>
      </c>
      <c r="B609" s="27">
        <v>42687</v>
      </c>
      <c r="C609" s="6">
        <f t="shared" si="70"/>
        <v>-1.2750000000000015</v>
      </c>
      <c r="D609" s="18">
        <f t="shared" si="73"/>
        <v>-0.53499999999999936</v>
      </c>
      <c r="E609" s="1">
        <f t="shared" si="71"/>
        <v>25</v>
      </c>
      <c r="F609" s="13">
        <f t="shared" si="72"/>
        <v>5.4704166666666669</v>
      </c>
      <c r="H609" s="1">
        <f t="shared" si="69"/>
        <v>1</v>
      </c>
      <c r="I609" s="13"/>
    </row>
    <row r="610" spans="1:9">
      <c r="A610" s="17">
        <v>-2.7999999999999972</v>
      </c>
      <c r="B610" s="27">
        <v>42688</v>
      </c>
      <c r="C610" s="6">
        <f t="shared" si="70"/>
        <v>-2.474999999999997</v>
      </c>
      <c r="D610" s="18">
        <f t="shared" si="73"/>
        <v>0.20500000000000043</v>
      </c>
      <c r="E610" s="1">
        <f t="shared" si="71"/>
        <v>26</v>
      </c>
      <c r="F610" s="13">
        <f t="shared" si="72"/>
        <v>5.8504166666666659</v>
      </c>
      <c r="H610" s="1">
        <f t="shared" si="69"/>
        <v>1</v>
      </c>
      <c r="I610" s="13"/>
    </row>
    <row r="611" spans="1:9">
      <c r="A611" s="17">
        <v>-1.5</v>
      </c>
      <c r="B611" s="27">
        <v>42689</v>
      </c>
      <c r="C611" s="6">
        <f t="shared" si="70"/>
        <v>-1.175</v>
      </c>
      <c r="D611" s="18">
        <f t="shared" si="73"/>
        <v>2.085</v>
      </c>
      <c r="E611" s="1">
        <f t="shared" si="71"/>
        <v>27</v>
      </c>
      <c r="F611" s="13">
        <f t="shared" si="72"/>
        <v>5.4387499999999998</v>
      </c>
      <c r="H611" s="1">
        <f t="shared" si="69"/>
        <v>1</v>
      </c>
      <c r="I611" s="13"/>
    </row>
    <row r="612" spans="1:9">
      <c r="A612" s="17">
        <v>5.6999999999999993</v>
      </c>
      <c r="B612" s="27">
        <v>42690</v>
      </c>
      <c r="C612" s="6">
        <f t="shared" si="70"/>
        <v>6.0249999999999995</v>
      </c>
      <c r="D612" s="18">
        <f t="shared" si="73"/>
        <v>4.2250000000000005</v>
      </c>
      <c r="E612" s="1">
        <f t="shared" si="71"/>
        <v>27</v>
      </c>
      <c r="F612" s="13">
        <f t="shared" si="72"/>
        <v>3.1587500000000004</v>
      </c>
      <c r="H612" s="1">
        <f t="shared" si="69"/>
        <v>0</v>
      </c>
      <c r="I612" s="13"/>
    </row>
    <row r="613" spans="1:9">
      <c r="A613" s="17">
        <v>9</v>
      </c>
      <c r="B613" s="27">
        <v>42691</v>
      </c>
      <c r="C613" s="6">
        <f t="shared" si="70"/>
        <v>9.3249999999999993</v>
      </c>
      <c r="D613" s="18">
        <f t="shared" si="73"/>
        <v>6.085</v>
      </c>
      <c r="E613" s="1">
        <f t="shared" si="71"/>
        <v>27</v>
      </c>
      <c r="F613" s="13">
        <f t="shared" si="72"/>
        <v>2.1137500000000005</v>
      </c>
      <c r="H613" s="1">
        <f t="shared" si="69"/>
        <v>0</v>
      </c>
      <c r="I613" s="13"/>
    </row>
    <row r="614" spans="1:9">
      <c r="A614" s="17">
        <v>9.1000000000000014</v>
      </c>
      <c r="B614" s="27">
        <v>42692</v>
      </c>
      <c r="C614" s="6">
        <f t="shared" si="70"/>
        <v>9.4250000000000007</v>
      </c>
      <c r="D614" s="18">
        <f t="shared" si="73"/>
        <v>7.2249999999999996</v>
      </c>
      <c r="E614" s="1">
        <f t="shared" si="71"/>
        <v>27</v>
      </c>
      <c r="F614" s="13">
        <f t="shared" si="72"/>
        <v>2.0820833333333328</v>
      </c>
      <c r="H614" s="1">
        <f t="shared" si="69"/>
        <v>0</v>
      </c>
      <c r="I614" s="13"/>
    </row>
    <row r="615" spans="1:9">
      <c r="A615" s="17">
        <v>6.5</v>
      </c>
      <c r="B615" s="27">
        <v>42693</v>
      </c>
      <c r="C615" s="6">
        <f t="shared" si="70"/>
        <v>6.8250000000000002</v>
      </c>
      <c r="D615" s="18">
        <f t="shared" si="73"/>
        <v>6.8049999999999997</v>
      </c>
      <c r="E615" s="1">
        <f t="shared" si="71"/>
        <v>27</v>
      </c>
      <c r="F615" s="13">
        <f t="shared" si="72"/>
        <v>2.905416666666667</v>
      </c>
      <c r="H615" s="1">
        <f t="shared" si="69"/>
        <v>0</v>
      </c>
      <c r="I615" s="13"/>
    </row>
    <row r="616" spans="1:9">
      <c r="A616" s="17">
        <v>4.1999999999999993</v>
      </c>
      <c r="B616" s="27">
        <v>42694</v>
      </c>
      <c r="C616" s="6">
        <f t="shared" si="70"/>
        <v>4.5249999999999995</v>
      </c>
      <c r="D616" s="18">
        <f t="shared" si="73"/>
        <v>6.5250000000000004</v>
      </c>
      <c r="E616" s="1">
        <f t="shared" si="71"/>
        <v>27</v>
      </c>
      <c r="F616" s="13">
        <f t="shared" si="72"/>
        <v>3.6337500000000005</v>
      </c>
      <c r="H616" s="1">
        <f t="shared" si="69"/>
        <v>0</v>
      </c>
      <c r="I616" s="13"/>
    </row>
    <row r="617" spans="1:9">
      <c r="A617" s="17">
        <v>3.6000000000000014</v>
      </c>
      <c r="B617" s="27">
        <v>42695</v>
      </c>
      <c r="C617" s="6">
        <f t="shared" si="70"/>
        <v>3.9250000000000016</v>
      </c>
      <c r="D617" s="18">
        <f t="shared" si="73"/>
        <v>6.1850000000000005</v>
      </c>
      <c r="E617" s="1">
        <f t="shared" si="71"/>
        <v>27</v>
      </c>
      <c r="F617" s="13">
        <f t="shared" si="72"/>
        <v>3.8237499999999995</v>
      </c>
      <c r="H617" s="1">
        <f t="shared" si="69"/>
        <v>0</v>
      </c>
      <c r="I617" s="13"/>
    </row>
    <row r="618" spans="1:9">
      <c r="A618" s="17">
        <v>7.6000000000000014</v>
      </c>
      <c r="B618" s="27">
        <v>42696</v>
      </c>
      <c r="C618" s="6">
        <f t="shared" si="70"/>
        <v>7.9250000000000016</v>
      </c>
      <c r="D618" s="18">
        <f t="shared" si="73"/>
        <v>6.2450000000000001</v>
      </c>
      <c r="E618" s="1">
        <f t="shared" si="71"/>
        <v>27</v>
      </c>
      <c r="F618" s="13">
        <f t="shared" si="72"/>
        <v>2.5570833333333329</v>
      </c>
      <c r="H618" s="1">
        <f t="shared" si="69"/>
        <v>0</v>
      </c>
      <c r="I618" s="13"/>
    </row>
    <row r="619" spans="1:9">
      <c r="A619" s="17">
        <v>7.3999999999999986</v>
      </c>
      <c r="B619" s="27">
        <v>42697</v>
      </c>
      <c r="C619" s="6">
        <f t="shared" si="70"/>
        <v>7.7249999999999988</v>
      </c>
      <c r="D619" s="18">
        <f t="shared" si="73"/>
        <v>6.4650000000000007</v>
      </c>
      <c r="E619" s="1">
        <f t="shared" si="71"/>
        <v>27</v>
      </c>
      <c r="F619" s="13">
        <f t="shared" si="72"/>
        <v>2.6204166666666677</v>
      </c>
      <c r="H619" s="1">
        <f t="shared" si="69"/>
        <v>0</v>
      </c>
      <c r="I619" s="13"/>
    </row>
    <row r="620" spans="1:9">
      <c r="A620" s="17">
        <v>6.8000000000000007</v>
      </c>
      <c r="B620" s="27">
        <v>42698</v>
      </c>
      <c r="C620" s="6">
        <f t="shared" si="70"/>
        <v>7.1250000000000009</v>
      </c>
      <c r="D620" s="18">
        <f t="shared" si="73"/>
        <v>6.3450000000000006</v>
      </c>
      <c r="E620" s="1">
        <f t="shared" si="71"/>
        <v>27</v>
      </c>
      <c r="F620" s="13">
        <f t="shared" si="72"/>
        <v>2.8104166666666668</v>
      </c>
      <c r="H620" s="1">
        <f t="shared" si="69"/>
        <v>0</v>
      </c>
      <c r="I620" s="13"/>
    </row>
    <row r="621" spans="1:9">
      <c r="A621" s="17">
        <v>5.3000000000000007</v>
      </c>
      <c r="B621" s="27">
        <v>42699</v>
      </c>
      <c r="C621" s="6">
        <f t="shared" si="70"/>
        <v>5.6250000000000009</v>
      </c>
      <c r="D621" s="18">
        <f t="shared" si="73"/>
        <v>5.5449999999999999</v>
      </c>
      <c r="E621" s="1">
        <f t="shared" si="71"/>
        <v>27</v>
      </c>
      <c r="F621" s="13">
        <f t="shared" si="72"/>
        <v>3.2854166666666669</v>
      </c>
      <c r="H621" s="1">
        <f t="shared" si="69"/>
        <v>0</v>
      </c>
      <c r="I621" s="13"/>
    </row>
    <row r="622" spans="1:9">
      <c r="A622" s="17">
        <v>3</v>
      </c>
      <c r="B622" s="27">
        <v>42700</v>
      </c>
      <c r="C622" s="6">
        <f t="shared" si="70"/>
        <v>3.3250000000000002</v>
      </c>
      <c r="D622" s="18">
        <f t="shared" si="73"/>
        <v>3.9850000000000008</v>
      </c>
      <c r="E622" s="1">
        <f t="shared" si="71"/>
        <v>27</v>
      </c>
      <c r="F622" s="13">
        <f t="shared" si="72"/>
        <v>4.0137499999999999</v>
      </c>
      <c r="H622" s="1">
        <f t="shared" si="69"/>
        <v>0</v>
      </c>
      <c r="I622" s="13"/>
    </row>
    <row r="623" spans="1:9">
      <c r="A623" s="17">
        <v>3.6000000000000014</v>
      </c>
      <c r="B623" s="27">
        <v>42701</v>
      </c>
      <c r="C623" s="6">
        <f t="shared" si="70"/>
        <v>3.9250000000000016</v>
      </c>
      <c r="D623" s="18">
        <f t="shared" si="73"/>
        <v>2.285000000000001</v>
      </c>
      <c r="E623" s="1">
        <f t="shared" si="71"/>
        <v>27</v>
      </c>
      <c r="F623" s="13">
        <f t="shared" si="72"/>
        <v>3.8237499999999995</v>
      </c>
      <c r="H623" s="1">
        <f t="shared" si="69"/>
        <v>0</v>
      </c>
      <c r="I623" s="13"/>
    </row>
    <row r="624" spans="1:9">
      <c r="A624" s="17">
        <v>-0.39999999999999858</v>
      </c>
      <c r="B624" s="27">
        <v>42702</v>
      </c>
      <c r="C624" s="6">
        <f t="shared" si="70"/>
        <v>-7.4999999999998568E-2</v>
      </c>
      <c r="D624" s="18">
        <f t="shared" si="73"/>
        <v>1.0050000000000006</v>
      </c>
      <c r="E624" s="1">
        <f t="shared" si="71"/>
        <v>28</v>
      </c>
      <c r="F624" s="13">
        <f t="shared" si="72"/>
        <v>5.090416666666667</v>
      </c>
      <c r="H624" s="1">
        <f t="shared" si="69"/>
        <v>1</v>
      </c>
      <c r="I624" s="13"/>
    </row>
    <row r="625" spans="1:9">
      <c r="A625" s="17">
        <v>-1.6999999999999993</v>
      </c>
      <c r="B625" s="27">
        <v>42703</v>
      </c>
      <c r="C625" s="6">
        <f t="shared" si="70"/>
        <v>-1.3749999999999993</v>
      </c>
      <c r="D625" s="18">
        <f t="shared" si="73"/>
        <v>1.0450000000000004</v>
      </c>
      <c r="E625" s="1">
        <f t="shared" si="71"/>
        <v>29</v>
      </c>
      <c r="F625" s="13">
        <f t="shared" si="72"/>
        <v>5.5020833333333332</v>
      </c>
      <c r="H625" s="1">
        <f t="shared" si="69"/>
        <v>1</v>
      </c>
      <c r="I625" s="13"/>
    </row>
    <row r="626" spans="1:9">
      <c r="A626" s="17">
        <v>-1.1000000000000014</v>
      </c>
      <c r="B626" s="27">
        <v>42704</v>
      </c>
      <c r="C626" s="6">
        <f t="shared" si="70"/>
        <v>-0.77500000000000147</v>
      </c>
      <c r="D626" s="18">
        <f t="shared" si="73"/>
        <v>1.0049999999999997</v>
      </c>
      <c r="E626" s="1">
        <f t="shared" si="71"/>
        <v>30</v>
      </c>
      <c r="F626" s="13">
        <f t="shared" si="72"/>
        <v>5.3120833333333337</v>
      </c>
      <c r="H626" s="1">
        <f t="shared" si="69"/>
        <v>1</v>
      </c>
      <c r="I626" s="13"/>
    </row>
    <row r="627" spans="1:9">
      <c r="A627" s="17">
        <v>3.1999999999999993</v>
      </c>
      <c r="B627" s="27">
        <v>42705</v>
      </c>
      <c r="C627" s="6">
        <f t="shared" si="70"/>
        <v>3.5249999999999995</v>
      </c>
      <c r="D627" s="18">
        <f t="shared" si="73"/>
        <v>0.60499999999999987</v>
      </c>
      <c r="E627" s="1">
        <f t="shared" si="71"/>
        <v>30</v>
      </c>
      <c r="F627" s="13">
        <f t="shared" si="72"/>
        <v>3.9504166666666674</v>
      </c>
      <c r="H627" s="1">
        <f t="shared" si="69"/>
        <v>0</v>
      </c>
      <c r="I627" s="13"/>
    </row>
    <row r="628" spans="1:9">
      <c r="A628" s="17">
        <v>3.3999999999999986</v>
      </c>
      <c r="B628" s="27">
        <v>42706</v>
      </c>
      <c r="C628" s="6">
        <f t="shared" si="70"/>
        <v>3.7249999999999988</v>
      </c>
      <c r="D628" s="18">
        <f t="shared" si="73"/>
        <v>-1.499999999999968E-2</v>
      </c>
      <c r="E628" s="1">
        <f t="shared" si="71"/>
        <v>30</v>
      </c>
      <c r="F628" s="13">
        <f t="shared" si="72"/>
        <v>3.8870833333333343</v>
      </c>
      <c r="H628" s="1">
        <f t="shared" si="69"/>
        <v>0</v>
      </c>
      <c r="I628" s="13"/>
    </row>
    <row r="629" spans="1:9">
      <c r="A629" s="17">
        <v>-2.3999999999999986</v>
      </c>
      <c r="B629" s="27">
        <v>42707</v>
      </c>
      <c r="C629" s="6">
        <f t="shared" si="70"/>
        <v>-2.0749999999999984</v>
      </c>
      <c r="D629" s="18">
        <f t="shared" si="73"/>
        <v>-0.63500000000000001</v>
      </c>
      <c r="E629" s="1">
        <f t="shared" si="71"/>
        <v>31</v>
      </c>
      <c r="F629" s="13">
        <f t="shared" si="72"/>
        <v>5.7237499999999999</v>
      </c>
      <c r="H629" s="1">
        <f t="shared" si="69"/>
        <v>1</v>
      </c>
      <c r="I629" s="13"/>
    </row>
    <row r="630" spans="1:9">
      <c r="A630" s="17">
        <v>-4.7999999999999972</v>
      </c>
      <c r="B630" s="27">
        <v>42708</v>
      </c>
      <c r="C630" s="6">
        <f t="shared" si="70"/>
        <v>-4.474999999999997</v>
      </c>
      <c r="D630" s="18">
        <f t="shared" si="73"/>
        <v>-1.6549999999999998</v>
      </c>
      <c r="E630" s="1">
        <f t="shared" si="71"/>
        <v>32</v>
      </c>
      <c r="F630" s="13">
        <f t="shared" si="72"/>
        <v>6.4837499999999997</v>
      </c>
      <c r="H630" s="1">
        <f t="shared" si="69"/>
        <v>1</v>
      </c>
      <c r="I630" s="13"/>
    </row>
    <row r="631" spans="1:9">
      <c r="A631" s="17">
        <v>-4.2000000000000028</v>
      </c>
      <c r="B631" s="27">
        <v>42709</v>
      </c>
      <c r="C631" s="6">
        <f t="shared" si="70"/>
        <v>-3.8750000000000027</v>
      </c>
      <c r="D631" s="18">
        <f t="shared" si="73"/>
        <v>-2.5349999999999993</v>
      </c>
      <c r="E631" s="1">
        <f t="shared" si="71"/>
        <v>33</v>
      </c>
      <c r="F631" s="13">
        <f t="shared" si="72"/>
        <v>6.2937500000000011</v>
      </c>
      <c r="H631" s="1">
        <f t="shared" si="69"/>
        <v>1</v>
      </c>
      <c r="I631" s="13"/>
    </row>
    <row r="632" spans="1:9">
      <c r="A632" s="17">
        <v>-1.8999999999999986</v>
      </c>
      <c r="B632" s="27">
        <v>42710</v>
      </c>
      <c r="C632" s="6">
        <f t="shared" si="70"/>
        <v>-1.5749999999999986</v>
      </c>
      <c r="D632" s="18">
        <f t="shared" si="73"/>
        <v>-1.4949999999999997</v>
      </c>
      <c r="E632" s="1">
        <f t="shared" si="71"/>
        <v>34</v>
      </c>
      <c r="F632" s="13">
        <f t="shared" si="72"/>
        <v>5.5654166666666667</v>
      </c>
      <c r="H632" s="1">
        <f t="shared" si="69"/>
        <v>1</v>
      </c>
      <c r="I632" s="13"/>
    </row>
    <row r="633" spans="1:9">
      <c r="A633" s="17">
        <v>-1</v>
      </c>
      <c r="B633" s="27">
        <v>42711</v>
      </c>
      <c r="C633" s="6">
        <f t="shared" si="70"/>
        <v>-0.67500000000000004</v>
      </c>
      <c r="D633" s="18">
        <f t="shared" si="73"/>
        <v>0.5850000000000003</v>
      </c>
      <c r="E633" s="1">
        <f t="shared" si="71"/>
        <v>35</v>
      </c>
      <c r="F633" s="13">
        <f t="shared" si="72"/>
        <v>5.2804166666666665</v>
      </c>
      <c r="H633" s="1">
        <f t="shared" si="69"/>
        <v>1</v>
      </c>
      <c r="I633" s="13"/>
    </row>
    <row r="634" spans="1:9">
      <c r="A634" s="17">
        <v>2.8000000000000007</v>
      </c>
      <c r="B634" s="27">
        <v>42712</v>
      </c>
      <c r="C634" s="6">
        <f t="shared" si="70"/>
        <v>3.1250000000000009</v>
      </c>
      <c r="D634" s="18">
        <f t="shared" si="73"/>
        <v>2.9050000000000002</v>
      </c>
      <c r="E634" s="1">
        <f t="shared" si="71"/>
        <v>35</v>
      </c>
      <c r="F634" s="13">
        <f t="shared" si="72"/>
        <v>4.0770833333333334</v>
      </c>
      <c r="H634" s="1">
        <f t="shared" si="69"/>
        <v>0</v>
      </c>
      <c r="I634" s="13"/>
    </row>
    <row r="635" spans="1:9">
      <c r="A635" s="17">
        <v>5.6000000000000014</v>
      </c>
      <c r="B635" s="27">
        <v>42713</v>
      </c>
      <c r="C635" s="6">
        <f t="shared" si="70"/>
        <v>5.9250000000000016</v>
      </c>
      <c r="D635" s="18">
        <f t="shared" si="73"/>
        <v>4.4649999999999999</v>
      </c>
      <c r="E635" s="1">
        <f t="shared" si="71"/>
        <v>35</v>
      </c>
      <c r="F635" s="13">
        <f t="shared" si="72"/>
        <v>3.1904166666666662</v>
      </c>
      <c r="H635" s="1">
        <f t="shared" si="69"/>
        <v>0</v>
      </c>
      <c r="I635" s="13"/>
    </row>
    <row r="636" spans="1:9">
      <c r="A636" s="17">
        <v>7.3999999999999986</v>
      </c>
      <c r="B636" s="27">
        <v>42714</v>
      </c>
      <c r="C636" s="6">
        <f t="shared" si="70"/>
        <v>7.7249999999999988</v>
      </c>
      <c r="D636" s="18">
        <f t="shared" si="73"/>
        <v>5.4049999999999994</v>
      </c>
      <c r="E636" s="1">
        <f t="shared" si="71"/>
        <v>35</v>
      </c>
      <c r="F636" s="13">
        <f t="shared" si="72"/>
        <v>2.6204166666666677</v>
      </c>
      <c r="H636" s="1">
        <f t="shared" si="69"/>
        <v>0</v>
      </c>
      <c r="I636" s="13"/>
    </row>
    <row r="637" spans="1:9">
      <c r="A637" s="17">
        <v>5.8999999999999986</v>
      </c>
      <c r="B637" s="27">
        <v>42715</v>
      </c>
      <c r="C637" s="6">
        <f t="shared" si="70"/>
        <v>6.2249999999999988</v>
      </c>
      <c r="D637" s="18">
        <f t="shared" si="73"/>
        <v>4.5449999999999999</v>
      </c>
      <c r="E637" s="1">
        <f t="shared" si="71"/>
        <v>35</v>
      </c>
      <c r="F637" s="13">
        <f t="shared" si="72"/>
        <v>3.0954166666666674</v>
      </c>
      <c r="H637" s="1">
        <f t="shared" si="69"/>
        <v>0</v>
      </c>
      <c r="I637" s="13"/>
    </row>
    <row r="638" spans="1:9">
      <c r="A638" s="17">
        <v>3.6999999999999993</v>
      </c>
      <c r="B638" s="27">
        <v>42716</v>
      </c>
      <c r="C638" s="6">
        <f t="shared" si="70"/>
        <v>4.0249999999999995</v>
      </c>
      <c r="D638" s="18">
        <f t="shared" si="73"/>
        <v>3.9449999999999994</v>
      </c>
      <c r="E638" s="1">
        <f t="shared" si="71"/>
        <v>35</v>
      </c>
      <c r="F638" s="13">
        <f t="shared" si="72"/>
        <v>3.7920833333333337</v>
      </c>
      <c r="H638" s="1">
        <f t="shared" si="69"/>
        <v>0</v>
      </c>
      <c r="I638" s="13"/>
    </row>
    <row r="639" spans="1:9">
      <c r="A639" s="17">
        <v>-1.5</v>
      </c>
      <c r="B639" s="27">
        <v>42717</v>
      </c>
      <c r="C639" s="6">
        <f t="shared" si="70"/>
        <v>-1.175</v>
      </c>
      <c r="D639" s="18">
        <f t="shared" si="73"/>
        <v>2.625</v>
      </c>
      <c r="E639" s="1">
        <f t="shared" si="71"/>
        <v>36</v>
      </c>
      <c r="F639" s="13">
        <f t="shared" si="72"/>
        <v>5.4387499999999998</v>
      </c>
      <c r="H639" s="1">
        <f t="shared" si="69"/>
        <v>1</v>
      </c>
      <c r="I639" s="13"/>
    </row>
    <row r="640" spans="1:9">
      <c r="A640" s="17">
        <v>2.6000000000000014</v>
      </c>
      <c r="B640" s="27">
        <v>42718</v>
      </c>
      <c r="C640" s="6">
        <f t="shared" si="70"/>
        <v>2.9250000000000016</v>
      </c>
      <c r="D640" s="18">
        <f t="shared" si="73"/>
        <v>1.4450000000000005</v>
      </c>
      <c r="E640" s="1">
        <f t="shared" si="71"/>
        <v>36</v>
      </c>
      <c r="F640" s="13">
        <f t="shared" si="72"/>
        <v>4.140416666666666</v>
      </c>
      <c r="H640" s="1">
        <f t="shared" si="69"/>
        <v>0</v>
      </c>
      <c r="I640" s="13"/>
    </row>
    <row r="641" spans="1:9">
      <c r="A641" s="17">
        <v>0.80000000000000071</v>
      </c>
      <c r="B641" s="27">
        <v>42719</v>
      </c>
      <c r="C641" s="6">
        <f t="shared" si="70"/>
        <v>1.1250000000000007</v>
      </c>
      <c r="D641" s="18">
        <f t="shared" si="73"/>
        <v>0.18500000000000022</v>
      </c>
      <c r="E641" s="1">
        <f t="shared" si="71"/>
        <v>36</v>
      </c>
      <c r="F641" s="13">
        <f t="shared" si="72"/>
        <v>4.7104166666666663</v>
      </c>
      <c r="H641" s="1">
        <f t="shared" si="69"/>
        <v>0</v>
      </c>
      <c r="I641" s="13"/>
    </row>
    <row r="642" spans="1:9">
      <c r="A642" s="17">
        <v>0</v>
      </c>
      <c r="B642" s="27">
        <v>42720</v>
      </c>
      <c r="C642" s="6">
        <f t="shared" si="70"/>
        <v>0.32500000000000001</v>
      </c>
      <c r="D642" s="18">
        <f t="shared" si="73"/>
        <v>0.56500000000000006</v>
      </c>
      <c r="E642" s="1">
        <f t="shared" si="71"/>
        <v>36</v>
      </c>
      <c r="F642" s="13">
        <f t="shared" si="72"/>
        <v>4.9637500000000001</v>
      </c>
      <c r="H642" s="1">
        <f t="shared" si="69"/>
        <v>0</v>
      </c>
      <c r="I642" s="13"/>
    </row>
    <row r="643" spans="1:9">
      <c r="A643" s="17">
        <v>-2.6000000000000014</v>
      </c>
      <c r="B643" s="27">
        <v>42721</v>
      </c>
      <c r="C643" s="6">
        <f t="shared" si="70"/>
        <v>-2.2750000000000012</v>
      </c>
      <c r="D643" s="18">
        <f t="shared" si="73"/>
        <v>0.22499999999999928</v>
      </c>
      <c r="E643" s="1">
        <f t="shared" si="71"/>
        <v>37</v>
      </c>
      <c r="F643" s="13">
        <f t="shared" si="72"/>
        <v>5.7870833333333334</v>
      </c>
      <c r="H643" s="1">
        <f t="shared" si="69"/>
        <v>1</v>
      </c>
      <c r="I643" s="13"/>
    </row>
    <row r="644" spans="1:9">
      <c r="A644" s="17">
        <v>0.39999999999999858</v>
      </c>
      <c r="B644" s="27">
        <v>42722</v>
      </c>
      <c r="C644" s="6">
        <f t="shared" si="70"/>
        <v>0.72499999999999853</v>
      </c>
      <c r="D644" s="18">
        <f t="shared" si="73"/>
        <v>-0.19500000000000101</v>
      </c>
      <c r="E644" s="1">
        <f t="shared" si="71"/>
        <v>37</v>
      </c>
      <c r="F644" s="13">
        <f t="shared" si="72"/>
        <v>4.8370833333333341</v>
      </c>
      <c r="H644" s="1">
        <f t="shared" si="69"/>
        <v>0</v>
      </c>
      <c r="I644" s="13"/>
    </row>
    <row r="645" spans="1:9">
      <c r="A645" s="17">
        <v>0.89999999999999858</v>
      </c>
      <c r="B645" s="27">
        <v>42723</v>
      </c>
      <c r="C645" s="6">
        <f t="shared" si="70"/>
        <v>1.2249999999999985</v>
      </c>
      <c r="D645" s="18">
        <f t="shared" si="73"/>
        <v>-0.69500000000000095</v>
      </c>
      <c r="E645" s="1">
        <f t="shared" si="71"/>
        <v>37</v>
      </c>
      <c r="F645" s="13">
        <f t="shared" si="72"/>
        <v>4.67875</v>
      </c>
      <c r="H645" s="1">
        <f t="shared" si="69"/>
        <v>0</v>
      </c>
      <c r="I645" s="13"/>
    </row>
    <row r="646" spans="1:9">
      <c r="A646" s="17">
        <v>-1.3000000000000007</v>
      </c>
      <c r="B646" s="27">
        <v>42724</v>
      </c>
      <c r="C646" s="6">
        <f t="shared" si="70"/>
        <v>-0.97500000000000075</v>
      </c>
      <c r="D646" s="18">
        <f t="shared" si="73"/>
        <v>-0.85500000000000043</v>
      </c>
      <c r="E646" s="1">
        <f t="shared" si="71"/>
        <v>38</v>
      </c>
      <c r="F646" s="13">
        <f t="shared" si="72"/>
        <v>5.3754166666666672</v>
      </c>
      <c r="H646" s="1">
        <f t="shared" si="69"/>
        <v>1</v>
      </c>
      <c r="I646" s="13"/>
    </row>
    <row r="647" spans="1:9">
      <c r="A647" s="17">
        <v>-2.5</v>
      </c>
      <c r="B647" s="27">
        <v>42725</v>
      </c>
      <c r="C647" s="6">
        <f t="shared" si="70"/>
        <v>-2.1749999999999998</v>
      </c>
      <c r="D647" s="18">
        <f t="shared" si="73"/>
        <v>-1.0349999999999999</v>
      </c>
      <c r="E647" s="1">
        <f t="shared" si="71"/>
        <v>39</v>
      </c>
      <c r="F647" s="13">
        <f t="shared" si="72"/>
        <v>5.7554166666666662</v>
      </c>
      <c r="H647" s="1">
        <f t="shared" si="69"/>
        <v>1</v>
      </c>
      <c r="I647" s="13"/>
    </row>
    <row r="648" spans="1:9">
      <c r="A648" s="17">
        <v>-3.3999999999999986</v>
      </c>
      <c r="B648" s="27">
        <v>42726</v>
      </c>
      <c r="C648" s="6">
        <f t="shared" si="70"/>
        <v>-3.0749999999999984</v>
      </c>
      <c r="D648" s="18">
        <f t="shared" si="73"/>
        <v>-0.59499999999999942</v>
      </c>
      <c r="E648" s="1">
        <f t="shared" si="71"/>
        <v>40</v>
      </c>
      <c r="F648" s="13">
        <f t="shared" si="72"/>
        <v>6.0404166666666672</v>
      </c>
      <c r="H648" s="1">
        <f t="shared" si="69"/>
        <v>1</v>
      </c>
      <c r="I648" s="13"/>
    </row>
    <row r="649" spans="1:9">
      <c r="A649" s="17">
        <v>-0.5</v>
      </c>
      <c r="B649" s="27">
        <v>42727</v>
      </c>
      <c r="C649" s="6">
        <f t="shared" si="70"/>
        <v>-0.17499999999999999</v>
      </c>
      <c r="D649" s="18">
        <f t="shared" si="73"/>
        <v>0.88500000000000101</v>
      </c>
      <c r="E649" s="1">
        <f t="shared" si="71"/>
        <v>41</v>
      </c>
      <c r="F649" s="13">
        <f t="shared" si="72"/>
        <v>5.1220833333333333</v>
      </c>
      <c r="H649" s="1">
        <f t="shared" si="69"/>
        <v>1</v>
      </c>
      <c r="I649" s="13"/>
    </row>
    <row r="650" spans="1:9">
      <c r="A650" s="17">
        <v>3.1000000000000014</v>
      </c>
      <c r="B650" s="27">
        <v>42728</v>
      </c>
      <c r="C650" s="6">
        <f t="shared" si="70"/>
        <v>3.4250000000000016</v>
      </c>
      <c r="D650" s="18">
        <f t="shared" si="73"/>
        <v>2.8450000000000011</v>
      </c>
      <c r="E650" s="1">
        <f t="shared" si="71"/>
        <v>41</v>
      </c>
      <c r="F650" s="13">
        <f t="shared" si="72"/>
        <v>3.9820833333333332</v>
      </c>
      <c r="H650" s="1">
        <f t="shared" si="69"/>
        <v>0</v>
      </c>
      <c r="I650" s="13"/>
    </row>
    <row r="651" spans="1:9">
      <c r="A651" s="17">
        <v>6.1000000000000014</v>
      </c>
      <c r="B651" s="27">
        <v>42729</v>
      </c>
      <c r="C651" s="6">
        <f t="shared" si="70"/>
        <v>6.4250000000000016</v>
      </c>
      <c r="D651" s="18">
        <f t="shared" si="73"/>
        <v>4.3850000000000007</v>
      </c>
      <c r="E651" s="1">
        <f t="shared" si="71"/>
        <v>41</v>
      </c>
      <c r="F651" s="13">
        <f t="shared" si="72"/>
        <v>3.032083333333333</v>
      </c>
      <c r="H651" s="1">
        <f t="shared" si="69"/>
        <v>0</v>
      </c>
      <c r="I651" s="13"/>
    </row>
    <row r="652" spans="1:9">
      <c r="A652" s="17">
        <v>7.3000000000000007</v>
      </c>
      <c r="B652" s="27">
        <v>42730</v>
      </c>
      <c r="C652" s="6">
        <f t="shared" si="70"/>
        <v>7.6250000000000009</v>
      </c>
      <c r="D652" s="18">
        <f t="shared" si="73"/>
        <v>5.205000000000001</v>
      </c>
      <c r="E652" s="1">
        <f t="shared" si="71"/>
        <v>41</v>
      </c>
      <c r="F652" s="13">
        <f t="shared" si="72"/>
        <v>2.6520833333333331</v>
      </c>
      <c r="H652" s="1">
        <f t="shared" si="69"/>
        <v>0</v>
      </c>
      <c r="I652" s="13"/>
    </row>
    <row r="653" spans="1:9">
      <c r="A653" s="17">
        <v>4.3000000000000007</v>
      </c>
      <c r="B653" s="27">
        <v>42731</v>
      </c>
      <c r="C653" s="6">
        <f t="shared" si="70"/>
        <v>4.6250000000000009</v>
      </c>
      <c r="D653" s="18">
        <f t="shared" si="73"/>
        <v>4.4050000000000011</v>
      </c>
      <c r="E653" s="1">
        <f t="shared" si="71"/>
        <v>41</v>
      </c>
      <c r="F653" s="13">
        <f t="shared" si="72"/>
        <v>3.6020833333333333</v>
      </c>
      <c r="H653" s="1">
        <f t="shared" si="69"/>
        <v>0</v>
      </c>
      <c r="I653" s="13"/>
    </row>
    <row r="654" spans="1:9">
      <c r="A654" s="17">
        <v>3.6000000000000014</v>
      </c>
      <c r="B654" s="27">
        <v>42732</v>
      </c>
      <c r="C654" s="6">
        <f t="shared" si="70"/>
        <v>3.9250000000000016</v>
      </c>
      <c r="D654" s="18">
        <f t="shared" si="73"/>
        <v>2.5450000000000004</v>
      </c>
      <c r="E654" s="1">
        <f t="shared" si="71"/>
        <v>41</v>
      </c>
      <c r="F654" s="13">
        <f t="shared" si="72"/>
        <v>3.8237499999999995</v>
      </c>
      <c r="H654" s="1">
        <f t="shared" si="69"/>
        <v>0</v>
      </c>
      <c r="I654" s="13"/>
    </row>
    <row r="655" spans="1:9">
      <c r="A655" s="17">
        <v>-0.89999999999999858</v>
      </c>
      <c r="B655" s="27">
        <v>42733</v>
      </c>
      <c r="C655" s="6">
        <f t="shared" si="70"/>
        <v>-0.57499999999999862</v>
      </c>
      <c r="D655" s="18">
        <f t="shared" si="73"/>
        <v>0.12500000000000089</v>
      </c>
      <c r="E655" s="1">
        <f t="shared" si="71"/>
        <v>42</v>
      </c>
      <c r="F655" s="13">
        <f t="shared" si="72"/>
        <v>5.2487500000000002</v>
      </c>
      <c r="H655" s="1">
        <f t="shared" si="69"/>
        <v>1</v>
      </c>
      <c r="I655" s="13"/>
    </row>
    <row r="656" spans="1:9">
      <c r="A656" s="17">
        <v>-3.2000000000000028</v>
      </c>
      <c r="B656" s="27">
        <v>42734</v>
      </c>
      <c r="C656" s="6">
        <f t="shared" si="70"/>
        <v>-2.8750000000000027</v>
      </c>
      <c r="D656" s="18">
        <f t="shared" si="73"/>
        <v>-1.9949999999999988</v>
      </c>
      <c r="E656" s="1">
        <f t="shared" si="71"/>
        <v>43</v>
      </c>
      <c r="F656" s="13">
        <f t="shared" si="72"/>
        <v>5.9770833333333346</v>
      </c>
      <c r="H656" s="1">
        <f t="shared" si="69"/>
        <v>1</v>
      </c>
      <c r="I656" s="13"/>
    </row>
    <row r="657" spans="1:9">
      <c r="A657" s="17">
        <v>-4.7999999999999972</v>
      </c>
      <c r="B657" s="27">
        <v>42735</v>
      </c>
      <c r="C657" s="6">
        <f t="shared" si="70"/>
        <v>-4.474999999999997</v>
      </c>
      <c r="D657" s="18">
        <f t="shared" si="73"/>
        <v>-3.3949999999999987</v>
      </c>
      <c r="E657" s="1">
        <f t="shared" si="71"/>
        <v>44</v>
      </c>
      <c r="F657" s="13">
        <f t="shared" si="72"/>
        <v>6.4837499999999997</v>
      </c>
      <c r="H657" s="1">
        <f t="shared" ref="H657:H720" si="74">IF(F657&gt;H$15,1,0)</f>
        <v>1</v>
      </c>
      <c r="I657" s="13"/>
    </row>
    <row r="658" spans="1:9">
      <c r="A658" s="17">
        <v>-6.2999999999999972</v>
      </c>
      <c r="B658" s="27">
        <v>42736</v>
      </c>
      <c r="C658" s="6">
        <f t="shared" ref="C658:C721" si="75">A658+A$16</f>
        <v>-5.974999999999997</v>
      </c>
      <c r="D658" s="18">
        <f t="shared" si="73"/>
        <v>-3.294999999999999</v>
      </c>
      <c r="E658" s="1">
        <f t="shared" ref="E658:E721" si="76">E657+H658</f>
        <v>45</v>
      </c>
      <c r="F658" s="13">
        <f t="shared" ref="F658:F721" si="77">IF(F$16-$C658&gt;0,(F$16+F$14-$C658)*F$15/30,0)</f>
        <v>6.9587499999999993</v>
      </c>
      <c r="H658" s="1">
        <f t="shared" si="74"/>
        <v>1</v>
      </c>
      <c r="I658" s="13"/>
    </row>
    <row r="659" spans="1:9">
      <c r="A659" s="17">
        <v>-3.3999999999999986</v>
      </c>
      <c r="B659" s="27">
        <v>42737</v>
      </c>
      <c r="C659" s="6">
        <f t="shared" si="75"/>
        <v>-3.0749999999999984</v>
      </c>
      <c r="D659" s="18">
        <f t="shared" si="73"/>
        <v>-2.4749999999999988</v>
      </c>
      <c r="E659" s="1">
        <f t="shared" si="76"/>
        <v>46</v>
      </c>
      <c r="F659" s="13">
        <f t="shared" si="77"/>
        <v>6.0404166666666672</v>
      </c>
      <c r="H659" s="1">
        <f t="shared" si="74"/>
        <v>1</v>
      </c>
      <c r="I659" s="13"/>
    </row>
    <row r="660" spans="1:9">
      <c r="A660" s="17">
        <v>-0.39999999999999858</v>
      </c>
      <c r="B660" s="27">
        <v>42738</v>
      </c>
      <c r="C660" s="6">
        <f t="shared" si="75"/>
        <v>-7.4999999999998568E-2</v>
      </c>
      <c r="D660" s="18">
        <f t="shared" ref="D660:D723" si="78">SUM(C658:C662)/5</f>
        <v>-2.3149999999999991</v>
      </c>
      <c r="E660" s="1">
        <f t="shared" si="76"/>
        <v>47</v>
      </c>
      <c r="F660" s="13">
        <f t="shared" si="77"/>
        <v>5.090416666666667</v>
      </c>
      <c r="H660" s="1">
        <f t="shared" si="74"/>
        <v>1</v>
      </c>
      <c r="I660" s="13"/>
    </row>
    <row r="661" spans="1:9">
      <c r="A661" s="17">
        <v>0.89999999999999858</v>
      </c>
      <c r="B661" s="27">
        <v>42739</v>
      </c>
      <c r="C661" s="6">
        <f t="shared" si="75"/>
        <v>1.2249999999999985</v>
      </c>
      <c r="D661" s="18">
        <f t="shared" si="78"/>
        <v>-2.714999999999999</v>
      </c>
      <c r="E661" s="1">
        <f t="shared" si="76"/>
        <v>47</v>
      </c>
      <c r="F661" s="13">
        <f t="shared" si="77"/>
        <v>4.67875</v>
      </c>
      <c r="H661" s="1">
        <f t="shared" si="74"/>
        <v>0</v>
      </c>
      <c r="I661" s="13"/>
    </row>
    <row r="662" spans="1:9">
      <c r="A662" s="17">
        <v>-4</v>
      </c>
      <c r="B662" s="27">
        <v>42740</v>
      </c>
      <c r="C662" s="6">
        <f t="shared" si="75"/>
        <v>-3.6749999999999998</v>
      </c>
      <c r="D662" s="18">
        <f t="shared" si="78"/>
        <v>-3.9549999999999996</v>
      </c>
      <c r="E662" s="1">
        <f t="shared" si="76"/>
        <v>48</v>
      </c>
      <c r="F662" s="13">
        <f t="shared" si="77"/>
        <v>6.2304166666666667</v>
      </c>
      <c r="H662" s="1">
        <f t="shared" si="74"/>
        <v>1</v>
      </c>
      <c r="I662" s="13"/>
    </row>
    <row r="663" spans="1:9">
      <c r="A663" s="17">
        <v>-8.2999999999999972</v>
      </c>
      <c r="B663" s="27">
        <v>42741</v>
      </c>
      <c r="C663" s="6">
        <f t="shared" si="75"/>
        <v>-7.974999999999997</v>
      </c>
      <c r="D663" s="18">
        <f t="shared" si="78"/>
        <v>-5.1150000000000002</v>
      </c>
      <c r="E663" s="1">
        <f t="shared" si="76"/>
        <v>49</v>
      </c>
      <c r="F663" s="13">
        <f t="shared" si="77"/>
        <v>7.5920833333333331</v>
      </c>
      <c r="H663" s="1">
        <f t="shared" si="74"/>
        <v>1</v>
      </c>
      <c r="I663" s="13"/>
    </row>
    <row r="664" spans="1:9">
      <c r="A664" s="17">
        <v>-9.6000000000000014</v>
      </c>
      <c r="B664" s="27">
        <v>42742</v>
      </c>
      <c r="C664" s="6">
        <f t="shared" si="75"/>
        <v>-9.2750000000000021</v>
      </c>
      <c r="D664" s="18">
        <f t="shared" si="78"/>
        <v>-5.7949999999999999</v>
      </c>
      <c r="E664" s="1">
        <f t="shared" si="76"/>
        <v>50</v>
      </c>
      <c r="F664" s="13">
        <f t="shared" si="77"/>
        <v>8.0037500000000001</v>
      </c>
      <c r="H664" s="1">
        <f t="shared" si="74"/>
        <v>1</v>
      </c>
      <c r="I664" s="13"/>
    </row>
    <row r="665" spans="1:9">
      <c r="A665" s="17">
        <v>-6.2000000000000028</v>
      </c>
      <c r="B665" s="27">
        <v>42743</v>
      </c>
      <c r="C665" s="6">
        <f t="shared" si="75"/>
        <v>-5.8750000000000027</v>
      </c>
      <c r="D665" s="18">
        <f t="shared" si="78"/>
        <v>-6.0750000000000011</v>
      </c>
      <c r="E665" s="1">
        <f t="shared" si="76"/>
        <v>51</v>
      </c>
      <c r="F665" s="13">
        <f t="shared" si="77"/>
        <v>6.9270833333333339</v>
      </c>
      <c r="H665" s="1">
        <f t="shared" si="74"/>
        <v>1</v>
      </c>
      <c r="I665" s="13"/>
    </row>
    <row r="666" spans="1:9">
      <c r="A666" s="17">
        <v>-2.5</v>
      </c>
      <c r="B666" s="27">
        <v>42744</v>
      </c>
      <c r="C666" s="6">
        <f t="shared" si="75"/>
        <v>-2.1749999999999998</v>
      </c>
      <c r="D666" s="18">
        <f t="shared" si="78"/>
        <v>-6.2550000000000017</v>
      </c>
      <c r="E666" s="1">
        <f t="shared" si="76"/>
        <v>52</v>
      </c>
      <c r="F666" s="13">
        <f t="shared" si="77"/>
        <v>5.7554166666666662</v>
      </c>
      <c r="H666" s="1">
        <f t="shared" si="74"/>
        <v>1</v>
      </c>
      <c r="I666" s="13"/>
    </row>
    <row r="667" spans="1:9">
      <c r="A667" s="17">
        <v>-5.3999999999999986</v>
      </c>
      <c r="B667" s="27">
        <v>42745</v>
      </c>
      <c r="C667" s="6">
        <f t="shared" si="75"/>
        <v>-5.0749999999999984</v>
      </c>
      <c r="D667" s="18">
        <f t="shared" si="78"/>
        <v>-3.8350000000000009</v>
      </c>
      <c r="E667" s="1">
        <f t="shared" si="76"/>
        <v>53</v>
      </c>
      <c r="F667" s="13">
        <f t="shared" si="77"/>
        <v>6.6737500000000001</v>
      </c>
      <c r="H667" s="1">
        <f t="shared" si="74"/>
        <v>1</v>
      </c>
      <c r="I667" s="13"/>
    </row>
    <row r="668" spans="1:9">
      <c r="A668" s="17">
        <v>-9.2000000000000028</v>
      </c>
      <c r="B668" s="27">
        <v>42746</v>
      </c>
      <c r="C668" s="6">
        <f t="shared" si="75"/>
        <v>-8.8750000000000036</v>
      </c>
      <c r="D668" s="18">
        <f t="shared" si="78"/>
        <v>-2.1550000000000002</v>
      </c>
      <c r="E668" s="1">
        <f t="shared" si="76"/>
        <v>54</v>
      </c>
      <c r="F668" s="13">
        <f t="shared" si="77"/>
        <v>7.8770833333333341</v>
      </c>
      <c r="H668" s="1">
        <f t="shared" si="74"/>
        <v>1</v>
      </c>
      <c r="I668" s="13"/>
    </row>
    <row r="669" spans="1:9">
      <c r="A669" s="17">
        <v>2.5</v>
      </c>
      <c r="B669" s="27">
        <v>42747</v>
      </c>
      <c r="C669" s="6">
        <f t="shared" si="75"/>
        <v>2.8250000000000002</v>
      </c>
      <c r="D669" s="18">
        <f t="shared" si="78"/>
        <v>-1.6350000000000009</v>
      </c>
      <c r="E669" s="1">
        <f t="shared" si="76"/>
        <v>54</v>
      </c>
      <c r="F669" s="13">
        <f t="shared" si="77"/>
        <v>4.172083333333334</v>
      </c>
      <c r="H669" s="1">
        <f t="shared" si="74"/>
        <v>0</v>
      </c>
      <c r="I669" s="13"/>
    </row>
    <row r="670" spans="1:9">
      <c r="A670" s="17">
        <v>2.1999999999999993</v>
      </c>
      <c r="B670" s="27">
        <v>42748</v>
      </c>
      <c r="C670" s="6">
        <f t="shared" si="75"/>
        <v>2.5249999999999995</v>
      </c>
      <c r="D670" s="18">
        <f t="shared" si="78"/>
        <v>-0.63500000000000012</v>
      </c>
      <c r="E670" s="1">
        <f t="shared" si="76"/>
        <v>54</v>
      </c>
      <c r="F670" s="13">
        <f t="shared" si="77"/>
        <v>4.2670833333333338</v>
      </c>
      <c r="H670" s="1">
        <f t="shared" si="74"/>
        <v>0</v>
      </c>
      <c r="I670" s="13"/>
    </row>
    <row r="671" spans="1:9">
      <c r="A671" s="17">
        <v>0.10000000000000142</v>
      </c>
      <c r="B671" s="27">
        <v>42749</v>
      </c>
      <c r="C671" s="6">
        <f t="shared" si="75"/>
        <v>0.42500000000000143</v>
      </c>
      <c r="D671" s="18">
        <f t="shared" si="78"/>
        <v>0.64500000000000113</v>
      </c>
      <c r="E671" s="1">
        <f t="shared" si="76"/>
        <v>54</v>
      </c>
      <c r="F671" s="13">
        <f t="shared" si="77"/>
        <v>4.9320833333333338</v>
      </c>
      <c r="H671" s="1">
        <f t="shared" si="74"/>
        <v>0</v>
      </c>
      <c r="I671" s="13"/>
    </row>
    <row r="672" spans="1:9">
      <c r="A672" s="17">
        <v>-0.39999999999999858</v>
      </c>
      <c r="B672" s="27">
        <v>42750</v>
      </c>
      <c r="C672" s="6">
        <f t="shared" si="75"/>
        <v>-7.4999999999998568E-2</v>
      </c>
      <c r="D672" s="18">
        <f t="shared" si="78"/>
        <v>-0.65499999999999881</v>
      </c>
      <c r="E672" s="1">
        <f t="shared" si="76"/>
        <v>55</v>
      </c>
      <c r="F672" s="13">
        <f t="shared" si="77"/>
        <v>5.090416666666667</v>
      </c>
      <c r="H672" s="1">
        <f t="shared" si="74"/>
        <v>1</v>
      </c>
      <c r="I672" s="13"/>
    </row>
    <row r="673" spans="1:9">
      <c r="A673" s="17">
        <v>-2.7999999999999972</v>
      </c>
      <c r="B673" s="27">
        <v>42751</v>
      </c>
      <c r="C673" s="6">
        <f t="shared" si="75"/>
        <v>-2.474999999999997</v>
      </c>
      <c r="D673" s="18">
        <f t="shared" si="78"/>
        <v>-2.3349999999999995</v>
      </c>
      <c r="E673" s="1">
        <f t="shared" si="76"/>
        <v>56</v>
      </c>
      <c r="F673" s="13">
        <f t="shared" si="77"/>
        <v>5.8504166666666659</v>
      </c>
      <c r="H673" s="1">
        <f t="shared" si="74"/>
        <v>1</v>
      </c>
      <c r="I673" s="13"/>
    </row>
    <row r="674" spans="1:9">
      <c r="A674" s="17">
        <v>-4</v>
      </c>
      <c r="B674" s="27">
        <v>42752</v>
      </c>
      <c r="C674" s="6">
        <f t="shared" si="75"/>
        <v>-3.6749999999999998</v>
      </c>
      <c r="D674" s="18">
        <f t="shared" si="78"/>
        <v>-4.5149999999999988</v>
      </c>
      <c r="E674" s="1">
        <f t="shared" si="76"/>
        <v>57</v>
      </c>
      <c r="F674" s="13">
        <f t="shared" si="77"/>
        <v>6.2304166666666667</v>
      </c>
      <c r="H674" s="1">
        <f t="shared" si="74"/>
        <v>1</v>
      </c>
      <c r="I674" s="13"/>
    </row>
    <row r="675" spans="1:9">
      <c r="A675" s="17">
        <v>-6.2000000000000028</v>
      </c>
      <c r="B675" s="27">
        <v>42753</v>
      </c>
      <c r="C675" s="6">
        <f t="shared" si="75"/>
        <v>-5.8750000000000027</v>
      </c>
      <c r="D675" s="18">
        <f t="shared" si="78"/>
        <v>-6.375</v>
      </c>
      <c r="E675" s="1">
        <f t="shared" si="76"/>
        <v>58</v>
      </c>
      <c r="F675" s="13">
        <f t="shared" si="77"/>
        <v>6.9270833333333339</v>
      </c>
      <c r="H675" s="1">
        <f t="shared" si="74"/>
        <v>1</v>
      </c>
      <c r="I675" s="13"/>
    </row>
    <row r="676" spans="1:9">
      <c r="A676" s="17">
        <v>-10.799999999999997</v>
      </c>
      <c r="B676" s="27">
        <v>42754</v>
      </c>
      <c r="C676" s="6">
        <f t="shared" si="75"/>
        <v>-10.474999999999998</v>
      </c>
      <c r="D676" s="18">
        <f t="shared" si="78"/>
        <v>-7.1350000000000007</v>
      </c>
      <c r="E676" s="1">
        <f t="shared" si="76"/>
        <v>59</v>
      </c>
      <c r="F676" s="13">
        <f t="shared" si="77"/>
        <v>8.3837499999999991</v>
      </c>
      <c r="H676" s="1">
        <f t="shared" si="74"/>
        <v>1</v>
      </c>
      <c r="I676" s="13"/>
    </row>
    <row r="677" spans="1:9">
      <c r="A677" s="17">
        <v>-9.7000000000000028</v>
      </c>
      <c r="B677" s="27">
        <v>42755</v>
      </c>
      <c r="C677" s="6">
        <f t="shared" si="75"/>
        <v>-9.3750000000000036</v>
      </c>
      <c r="D677" s="18">
        <f t="shared" si="78"/>
        <v>-7.535000000000001</v>
      </c>
      <c r="E677" s="1">
        <f t="shared" si="76"/>
        <v>60</v>
      </c>
      <c r="F677" s="13">
        <f t="shared" si="77"/>
        <v>8.0354166666666682</v>
      </c>
      <c r="H677" s="1">
        <f t="shared" si="74"/>
        <v>1</v>
      </c>
      <c r="I677" s="13"/>
    </row>
    <row r="678" spans="1:9">
      <c r="A678" s="17">
        <v>-6.6000000000000014</v>
      </c>
      <c r="B678" s="27">
        <v>42756</v>
      </c>
      <c r="C678" s="6">
        <f t="shared" si="75"/>
        <v>-6.2750000000000012</v>
      </c>
      <c r="D678" s="18">
        <f t="shared" si="78"/>
        <v>-7.5549999999999997</v>
      </c>
      <c r="E678" s="1">
        <f t="shared" si="76"/>
        <v>61</v>
      </c>
      <c r="F678" s="13">
        <f t="shared" si="77"/>
        <v>7.05375</v>
      </c>
      <c r="H678" s="1">
        <f t="shared" si="74"/>
        <v>1</v>
      </c>
      <c r="I678" s="13"/>
    </row>
    <row r="679" spans="1:9">
      <c r="A679" s="17">
        <v>-6</v>
      </c>
      <c r="B679" s="27">
        <v>42757</v>
      </c>
      <c r="C679" s="6">
        <f t="shared" si="75"/>
        <v>-5.6749999999999998</v>
      </c>
      <c r="D679" s="18">
        <f t="shared" si="78"/>
        <v>-6.535000000000001</v>
      </c>
      <c r="E679" s="1">
        <f t="shared" si="76"/>
        <v>62</v>
      </c>
      <c r="F679" s="13">
        <f t="shared" si="77"/>
        <v>6.8637499999999996</v>
      </c>
      <c r="H679" s="1">
        <f t="shared" si="74"/>
        <v>1</v>
      </c>
      <c r="I679" s="13"/>
    </row>
    <row r="680" spans="1:9">
      <c r="A680" s="17">
        <v>-6.2999999999999972</v>
      </c>
      <c r="B680" s="27">
        <v>42758</v>
      </c>
      <c r="C680" s="6">
        <f t="shared" si="75"/>
        <v>-5.974999999999997</v>
      </c>
      <c r="D680" s="18">
        <f t="shared" si="78"/>
        <v>-5.1549999999999994</v>
      </c>
      <c r="E680" s="1">
        <f t="shared" si="76"/>
        <v>63</v>
      </c>
      <c r="F680" s="13">
        <f t="shared" si="77"/>
        <v>6.9587499999999993</v>
      </c>
      <c r="H680" s="1">
        <f t="shared" si="74"/>
        <v>1</v>
      </c>
      <c r="I680" s="13"/>
    </row>
    <row r="681" spans="1:9">
      <c r="A681" s="17">
        <v>-5.7000000000000028</v>
      </c>
      <c r="B681" s="27">
        <v>42759</v>
      </c>
      <c r="C681" s="6">
        <f t="shared" si="75"/>
        <v>-5.3750000000000027</v>
      </c>
      <c r="D681" s="18">
        <f t="shared" si="78"/>
        <v>-4.3149999999999995</v>
      </c>
      <c r="E681" s="1">
        <f t="shared" si="76"/>
        <v>64</v>
      </c>
      <c r="F681" s="13">
        <f t="shared" si="77"/>
        <v>6.7687500000000007</v>
      </c>
      <c r="H681" s="1">
        <f t="shared" si="74"/>
        <v>1</v>
      </c>
      <c r="I681" s="13"/>
    </row>
    <row r="682" spans="1:9">
      <c r="A682" s="17">
        <v>-2.7999999999999972</v>
      </c>
      <c r="B682" s="27">
        <v>42760</v>
      </c>
      <c r="C682" s="6">
        <f t="shared" si="75"/>
        <v>-2.474999999999997</v>
      </c>
      <c r="D682" s="18">
        <f t="shared" si="78"/>
        <v>-4.2349999999999994</v>
      </c>
      <c r="E682" s="1">
        <f t="shared" si="76"/>
        <v>65</v>
      </c>
      <c r="F682" s="13">
        <f t="shared" si="77"/>
        <v>5.8504166666666659</v>
      </c>
      <c r="H682" s="1">
        <f t="shared" si="74"/>
        <v>1</v>
      </c>
      <c r="I682" s="13"/>
    </row>
    <row r="683" spans="1:9">
      <c r="A683" s="17">
        <v>-2.3999999999999986</v>
      </c>
      <c r="B683" s="27">
        <v>42761</v>
      </c>
      <c r="C683" s="6">
        <f t="shared" si="75"/>
        <v>-2.0749999999999984</v>
      </c>
      <c r="D683" s="18">
        <f t="shared" si="78"/>
        <v>-4.1349999999999998</v>
      </c>
      <c r="E683" s="1">
        <f t="shared" si="76"/>
        <v>66</v>
      </c>
      <c r="F683" s="13">
        <f t="shared" si="77"/>
        <v>5.7237499999999999</v>
      </c>
      <c r="H683" s="1">
        <f t="shared" si="74"/>
        <v>1</v>
      </c>
      <c r="I683" s="13"/>
    </row>
    <row r="684" spans="1:9">
      <c r="A684" s="17">
        <v>-5.6000000000000014</v>
      </c>
      <c r="B684" s="27">
        <v>42762</v>
      </c>
      <c r="C684" s="6">
        <f t="shared" si="75"/>
        <v>-5.2750000000000012</v>
      </c>
      <c r="D684" s="18">
        <f t="shared" si="78"/>
        <v>-4.4549999999999983</v>
      </c>
      <c r="E684" s="1">
        <f t="shared" si="76"/>
        <v>67</v>
      </c>
      <c r="F684" s="13">
        <f t="shared" si="77"/>
        <v>6.7370833333333335</v>
      </c>
      <c r="H684" s="1">
        <f t="shared" si="74"/>
        <v>1</v>
      </c>
      <c r="I684" s="13"/>
    </row>
    <row r="685" spans="1:9">
      <c r="A685" s="17">
        <v>-5.7999999999999972</v>
      </c>
      <c r="B685" s="27">
        <v>42763</v>
      </c>
      <c r="C685" s="6">
        <f t="shared" si="75"/>
        <v>-5.474999999999997</v>
      </c>
      <c r="D685" s="18">
        <f t="shared" si="78"/>
        <v>-5.4149999999999991</v>
      </c>
      <c r="E685" s="1">
        <f t="shared" si="76"/>
        <v>68</v>
      </c>
      <c r="F685" s="13">
        <f t="shared" si="77"/>
        <v>6.8004166666666661</v>
      </c>
      <c r="H685" s="1">
        <f t="shared" si="74"/>
        <v>1</v>
      </c>
      <c r="I685" s="13"/>
    </row>
    <row r="686" spans="1:9">
      <c r="A686" s="17">
        <v>-7.2999999999999972</v>
      </c>
      <c r="B686" s="27">
        <v>42764</v>
      </c>
      <c r="C686" s="6">
        <f t="shared" si="75"/>
        <v>-6.974999999999997</v>
      </c>
      <c r="D686" s="18">
        <f t="shared" si="78"/>
        <v>-5.9349999999999996</v>
      </c>
      <c r="E686" s="1">
        <f t="shared" si="76"/>
        <v>69</v>
      </c>
      <c r="F686" s="13">
        <f t="shared" si="77"/>
        <v>7.2754166666666666</v>
      </c>
      <c r="H686" s="1">
        <f t="shared" si="74"/>
        <v>1</v>
      </c>
      <c r="I686" s="13"/>
    </row>
    <row r="687" spans="1:9">
      <c r="A687" s="17">
        <v>-7.6000000000000014</v>
      </c>
      <c r="B687" s="27">
        <v>42765</v>
      </c>
      <c r="C687" s="6">
        <f t="shared" si="75"/>
        <v>-7.2750000000000012</v>
      </c>
      <c r="D687" s="18">
        <f t="shared" si="78"/>
        <v>-5.6349999999999998</v>
      </c>
      <c r="E687" s="1">
        <f t="shared" si="76"/>
        <v>70</v>
      </c>
      <c r="F687" s="13">
        <f t="shared" si="77"/>
        <v>7.3704166666666673</v>
      </c>
      <c r="H687" s="1">
        <f t="shared" si="74"/>
        <v>1</v>
      </c>
      <c r="I687" s="13"/>
    </row>
    <row r="688" spans="1:9">
      <c r="A688" s="17">
        <v>-5</v>
      </c>
      <c r="B688" s="27">
        <v>42766</v>
      </c>
      <c r="C688" s="6">
        <f t="shared" si="75"/>
        <v>-4.6749999999999998</v>
      </c>
      <c r="D688" s="18">
        <f t="shared" si="78"/>
        <v>-5.1150000000000002</v>
      </c>
      <c r="E688" s="1">
        <f t="shared" si="76"/>
        <v>71</v>
      </c>
      <c r="F688" s="13">
        <f t="shared" si="77"/>
        <v>6.5470833333333331</v>
      </c>
      <c r="H688" s="1">
        <f t="shared" si="74"/>
        <v>1</v>
      </c>
      <c r="I688" s="13"/>
    </row>
    <row r="689" spans="1:9">
      <c r="A689" s="17">
        <v>-4.1000000000000014</v>
      </c>
      <c r="B689" s="27">
        <v>42767</v>
      </c>
      <c r="C689" s="6">
        <f t="shared" si="75"/>
        <v>-3.7750000000000012</v>
      </c>
      <c r="D689" s="18">
        <f t="shared" si="78"/>
        <v>-3.9150000000000014</v>
      </c>
      <c r="E689" s="1">
        <f t="shared" si="76"/>
        <v>72</v>
      </c>
      <c r="F689" s="13">
        <f t="shared" si="77"/>
        <v>6.2620833333333339</v>
      </c>
      <c r="H689" s="1">
        <f t="shared" si="74"/>
        <v>1</v>
      </c>
      <c r="I689" s="13"/>
    </row>
    <row r="690" spans="1:9">
      <c r="A690" s="17">
        <v>-3.2000000000000028</v>
      </c>
      <c r="B690" s="27">
        <v>42768</v>
      </c>
      <c r="C690" s="6">
        <f t="shared" si="75"/>
        <v>-2.8750000000000027</v>
      </c>
      <c r="D690" s="18">
        <f t="shared" si="78"/>
        <v>-2.3150000000000013</v>
      </c>
      <c r="E690" s="1">
        <f t="shared" si="76"/>
        <v>73</v>
      </c>
      <c r="F690" s="13">
        <f t="shared" si="77"/>
        <v>5.9770833333333346</v>
      </c>
      <c r="H690" s="1">
        <f t="shared" si="74"/>
        <v>1</v>
      </c>
      <c r="I690" s="13"/>
    </row>
    <row r="691" spans="1:9">
      <c r="A691" s="17">
        <v>-1.3000000000000007</v>
      </c>
      <c r="B691" s="27">
        <v>42769</v>
      </c>
      <c r="C691" s="6">
        <f t="shared" si="75"/>
        <v>-0.97500000000000075</v>
      </c>
      <c r="D691" s="18">
        <f t="shared" si="78"/>
        <v>-0.77500000000000124</v>
      </c>
      <c r="E691" s="1">
        <f t="shared" si="76"/>
        <v>74</v>
      </c>
      <c r="F691" s="13">
        <f t="shared" si="77"/>
        <v>5.3754166666666672</v>
      </c>
      <c r="H691" s="1">
        <f t="shared" si="74"/>
        <v>1</v>
      </c>
      <c r="I691" s="13"/>
    </row>
    <row r="692" spans="1:9">
      <c r="A692" s="17">
        <v>0.39999999999999858</v>
      </c>
      <c r="B692" s="27">
        <v>42770</v>
      </c>
      <c r="C692" s="6">
        <f t="shared" si="75"/>
        <v>0.72499999999999853</v>
      </c>
      <c r="D692" s="18">
        <f t="shared" si="78"/>
        <v>0.20499999999999913</v>
      </c>
      <c r="E692" s="1">
        <f t="shared" si="76"/>
        <v>74</v>
      </c>
      <c r="F692" s="13">
        <f t="shared" si="77"/>
        <v>4.8370833333333341</v>
      </c>
      <c r="H692" s="1">
        <f t="shared" si="74"/>
        <v>0</v>
      </c>
      <c r="I692" s="13"/>
    </row>
    <row r="693" spans="1:9">
      <c r="A693" s="17">
        <v>2.6999999999999993</v>
      </c>
      <c r="B693" s="27">
        <v>42771</v>
      </c>
      <c r="C693" s="6">
        <f t="shared" si="75"/>
        <v>3.0249999999999995</v>
      </c>
      <c r="D693" s="18">
        <f t="shared" si="78"/>
        <v>0.56499999999999984</v>
      </c>
      <c r="E693" s="1">
        <f t="shared" si="76"/>
        <v>74</v>
      </c>
      <c r="F693" s="13">
        <f t="shared" si="77"/>
        <v>4.1087500000000006</v>
      </c>
      <c r="H693" s="1">
        <f t="shared" si="74"/>
        <v>0</v>
      </c>
      <c r="I693" s="13"/>
    </row>
    <row r="694" spans="1:9">
      <c r="A694" s="17">
        <v>0.80000000000000071</v>
      </c>
      <c r="B694" s="27">
        <v>42772</v>
      </c>
      <c r="C694" s="6">
        <f t="shared" si="75"/>
        <v>1.1250000000000007</v>
      </c>
      <c r="D694" s="18">
        <f t="shared" si="78"/>
        <v>0.16500000000000076</v>
      </c>
      <c r="E694" s="1">
        <f t="shared" si="76"/>
        <v>74</v>
      </c>
      <c r="F694" s="13">
        <f t="shared" si="77"/>
        <v>4.7104166666666663</v>
      </c>
      <c r="H694" s="1">
        <f t="shared" si="74"/>
        <v>0</v>
      </c>
      <c r="I694" s="13"/>
    </row>
    <row r="695" spans="1:9">
      <c r="A695" s="17">
        <v>-1.3999999999999986</v>
      </c>
      <c r="B695" s="27">
        <v>42773</v>
      </c>
      <c r="C695" s="6">
        <f t="shared" si="75"/>
        <v>-1.0749999999999986</v>
      </c>
      <c r="D695" s="18">
        <f t="shared" si="78"/>
        <v>-0.69499999999999873</v>
      </c>
      <c r="E695" s="1">
        <f t="shared" si="76"/>
        <v>75</v>
      </c>
      <c r="F695" s="13">
        <f t="shared" si="77"/>
        <v>5.4070833333333335</v>
      </c>
      <c r="H695" s="1">
        <f t="shared" si="74"/>
        <v>1</v>
      </c>
      <c r="I695" s="13"/>
    </row>
    <row r="696" spans="1:9">
      <c r="A696" s="17">
        <v>-3.2999999999999972</v>
      </c>
      <c r="B696" s="27">
        <v>42774</v>
      </c>
      <c r="C696" s="6">
        <f t="shared" si="75"/>
        <v>-2.974999999999997</v>
      </c>
      <c r="D696" s="18">
        <f t="shared" si="78"/>
        <v>-1.5149999999999983</v>
      </c>
      <c r="E696" s="1">
        <f t="shared" si="76"/>
        <v>76</v>
      </c>
      <c r="F696" s="13">
        <f t="shared" si="77"/>
        <v>6.00875</v>
      </c>
      <c r="H696" s="1">
        <f t="shared" si="74"/>
        <v>1</v>
      </c>
      <c r="I696" s="13"/>
    </row>
    <row r="697" spans="1:9">
      <c r="A697" s="17">
        <v>-3.8999999999999986</v>
      </c>
      <c r="B697" s="27">
        <v>42775</v>
      </c>
      <c r="C697" s="6">
        <f t="shared" si="75"/>
        <v>-3.5749999999999984</v>
      </c>
      <c r="D697" s="18">
        <f t="shared" si="78"/>
        <v>-1.5749999999999984</v>
      </c>
      <c r="E697" s="1">
        <f t="shared" si="76"/>
        <v>77</v>
      </c>
      <c r="F697" s="13">
        <f t="shared" si="77"/>
        <v>6.1987500000000004</v>
      </c>
      <c r="H697" s="1">
        <f t="shared" si="74"/>
        <v>1</v>
      </c>
      <c r="I697" s="13"/>
    </row>
    <row r="698" spans="1:9">
      <c r="A698" s="17">
        <v>-1.3999999999999986</v>
      </c>
      <c r="B698" s="27">
        <v>42776</v>
      </c>
      <c r="C698" s="6">
        <f t="shared" si="75"/>
        <v>-1.0749999999999986</v>
      </c>
      <c r="D698" s="18">
        <f t="shared" si="78"/>
        <v>-1.1349999999999985</v>
      </c>
      <c r="E698" s="1">
        <f t="shared" si="76"/>
        <v>78</v>
      </c>
      <c r="F698" s="13">
        <f t="shared" si="77"/>
        <v>5.4070833333333335</v>
      </c>
      <c r="H698" s="1">
        <f t="shared" si="74"/>
        <v>1</v>
      </c>
      <c r="I698" s="13"/>
    </row>
    <row r="699" spans="1:9">
      <c r="A699" s="17">
        <v>0.5</v>
      </c>
      <c r="B699" s="27">
        <v>42777</v>
      </c>
      <c r="C699" s="6">
        <f t="shared" si="75"/>
        <v>0.82499999999999996</v>
      </c>
      <c r="D699" s="18">
        <f t="shared" si="78"/>
        <v>-0.67499999999999916</v>
      </c>
      <c r="E699" s="1">
        <f t="shared" si="76"/>
        <v>78</v>
      </c>
      <c r="F699" s="13">
        <f t="shared" si="77"/>
        <v>4.8054166666666669</v>
      </c>
      <c r="H699" s="1">
        <f t="shared" si="74"/>
        <v>0</v>
      </c>
      <c r="I699" s="13"/>
    </row>
    <row r="700" spans="1:9">
      <c r="A700" s="17">
        <v>0.80000000000000071</v>
      </c>
      <c r="B700" s="27">
        <v>42778</v>
      </c>
      <c r="C700" s="6">
        <f t="shared" si="75"/>
        <v>1.1250000000000007</v>
      </c>
      <c r="D700" s="18">
        <f t="shared" si="78"/>
        <v>-9.4999999999999613E-2</v>
      </c>
      <c r="E700" s="1">
        <f t="shared" si="76"/>
        <v>78</v>
      </c>
      <c r="F700" s="13">
        <f t="shared" si="77"/>
        <v>4.7104166666666663</v>
      </c>
      <c r="H700" s="1">
        <f t="shared" si="74"/>
        <v>0</v>
      </c>
      <c r="I700" s="13"/>
    </row>
    <row r="701" spans="1:9">
      <c r="A701" s="17">
        <v>-1</v>
      </c>
      <c r="B701" s="27">
        <v>42779</v>
      </c>
      <c r="C701" s="6">
        <f t="shared" si="75"/>
        <v>-0.67500000000000004</v>
      </c>
      <c r="D701" s="18">
        <f t="shared" si="78"/>
        <v>0.22499999999999995</v>
      </c>
      <c r="E701" s="1">
        <f t="shared" si="76"/>
        <v>79</v>
      </c>
      <c r="F701" s="13">
        <f t="shared" si="77"/>
        <v>5.2804166666666665</v>
      </c>
      <c r="H701" s="1">
        <f t="shared" si="74"/>
        <v>1</v>
      </c>
      <c r="I701" s="13"/>
    </row>
    <row r="702" spans="1:9">
      <c r="A702" s="17">
        <v>-1</v>
      </c>
      <c r="B702" s="27">
        <v>42780</v>
      </c>
      <c r="C702" s="6">
        <f t="shared" si="75"/>
        <v>-0.67500000000000004</v>
      </c>
      <c r="D702" s="18">
        <f t="shared" si="78"/>
        <v>0.44500000000000028</v>
      </c>
      <c r="E702" s="1">
        <f t="shared" si="76"/>
        <v>80</v>
      </c>
      <c r="F702" s="13">
        <f t="shared" si="77"/>
        <v>5.2804166666666665</v>
      </c>
      <c r="H702" s="1">
        <f t="shared" si="74"/>
        <v>1</v>
      </c>
      <c r="I702" s="13"/>
    </row>
    <row r="703" spans="1:9">
      <c r="A703" s="17">
        <v>0.19999999999999929</v>
      </c>
      <c r="B703" s="27">
        <v>42781</v>
      </c>
      <c r="C703" s="6">
        <f t="shared" si="75"/>
        <v>0.52499999999999925</v>
      </c>
      <c r="D703" s="18">
        <f t="shared" si="78"/>
        <v>1.0850000000000002</v>
      </c>
      <c r="E703" s="1">
        <f t="shared" si="76"/>
        <v>80</v>
      </c>
      <c r="F703" s="13">
        <f t="shared" si="77"/>
        <v>4.9004166666666675</v>
      </c>
      <c r="H703" s="1">
        <f t="shared" si="74"/>
        <v>0</v>
      </c>
      <c r="I703" s="13"/>
    </row>
    <row r="704" spans="1:9">
      <c r="A704" s="17">
        <v>1.6000000000000014</v>
      </c>
      <c r="B704" s="27">
        <v>42782</v>
      </c>
      <c r="C704" s="6">
        <f t="shared" si="75"/>
        <v>1.9250000000000014</v>
      </c>
      <c r="D704" s="18">
        <f t="shared" si="78"/>
        <v>2.125</v>
      </c>
      <c r="E704" s="1">
        <f t="shared" si="76"/>
        <v>80</v>
      </c>
      <c r="F704" s="13">
        <f t="shared" si="77"/>
        <v>4.4570833333333333</v>
      </c>
      <c r="H704" s="1">
        <f t="shared" si="74"/>
        <v>0</v>
      </c>
      <c r="I704" s="13"/>
    </row>
    <row r="705" spans="1:9">
      <c r="A705" s="17">
        <v>4</v>
      </c>
      <c r="B705" s="27">
        <v>42783</v>
      </c>
      <c r="C705" s="6">
        <f t="shared" si="75"/>
        <v>4.3250000000000002</v>
      </c>
      <c r="D705" s="18">
        <f t="shared" si="78"/>
        <v>2.9850000000000003</v>
      </c>
      <c r="E705" s="1">
        <f t="shared" si="76"/>
        <v>80</v>
      </c>
      <c r="F705" s="13">
        <f t="shared" si="77"/>
        <v>3.6970833333333335</v>
      </c>
      <c r="H705" s="1">
        <f t="shared" si="74"/>
        <v>0</v>
      </c>
      <c r="I705" s="13"/>
    </row>
    <row r="706" spans="1:9">
      <c r="A706" s="17">
        <v>4.1999999999999993</v>
      </c>
      <c r="B706" s="27">
        <v>42784</v>
      </c>
      <c r="C706" s="6">
        <f t="shared" si="75"/>
        <v>4.5249999999999995</v>
      </c>
      <c r="D706" s="18">
        <f t="shared" si="78"/>
        <v>3.9850000000000003</v>
      </c>
      <c r="E706" s="1">
        <f t="shared" si="76"/>
        <v>80</v>
      </c>
      <c r="F706" s="13">
        <f t="shared" si="77"/>
        <v>3.6337500000000005</v>
      </c>
      <c r="H706" s="1">
        <f t="shared" si="74"/>
        <v>0</v>
      </c>
      <c r="I706" s="13"/>
    </row>
    <row r="707" spans="1:9">
      <c r="A707" s="17">
        <v>3.3000000000000007</v>
      </c>
      <c r="B707" s="27">
        <v>42785</v>
      </c>
      <c r="C707" s="6">
        <f t="shared" si="75"/>
        <v>3.6250000000000009</v>
      </c>
      <c r="D707" s="18">
        <f t="shared" si="78"/>
        <v>5.2449999999999992</v>
      </c>
      <c r="E707" s="1">
        <f t="shared" si="76"/>
        <v>80</v>
      </c>
      <c r="F707" s="13">
        <f t="shared" si="77"/>
        <v>3.9187500000000002</v>
      </c>
      <c r="H707" s="1">
        <f t="shared" si="74"/>
        <v>0</v>
      </c>
      <c r="I707" s="13"/>
    </row>
    <row r="708" spans="1:9">
      <c r="A708" s="17">
        <v>5.1999999999999993</v>
      </c>
      <c r="B708" s="27">
        <v>42786</v>
      </c>
      <c r="C708" s="6">
        <f t="shared" si="75"/>
        <v>5.5249999999999995</v>
      </c>
      <c r="D708" s="18">
        <f t="shared" si="78"/>
        <v>6.1449999999999996</v>
      </c>
      <c r="E708" s="1">
        <f t="shared" si="76"/>
        <v>80</v>
      </c>
      <c r="F708" s="13">
        <f t="shared" si="77"/>
        <v>3.317083333333334</v>
      </c>
      <c r="H708" s="1">
        <f t="shared" si="74"/>
        <v>0</v>
      </c>
      <c r="I708" s="13"/>
    </row>
    <row r="709" spans="1:9">
      <c r="A709" s="17">
        <v>7.8999999999999986</v>
      </c>
      <c r="B709" s="27">
        <v>42787</v>
      </c>
      <c r="C709" s="6">
        <f t="shared" si="75"/>
        <v>8.2249999999999979</v>
      </c>
      <c r="D709" s="18">
        <f t="shared" si="78"/>
        <v>7.3049999999999997</v>
      </c>
      <c r="E709" s="1">
        <f t="shared" si="76"/>
        <v>80</v>
      </c>
      <c r="F709" s="13">
        <f t="shared" si="77"/>
        <v>2.4620833333333341</v>
      </c>
      <c r="H709" s="1">
        <f t="shared" si="74"/>
        <v>0</v>
      </c>
      <c r="I709" s="13"/>
    </row>
    <row r="710" spans="1:9">
      <c r="A710" s="17">
        <v>8.5</v>
      </c>
      <c r="B710" s="27">
        <v>42788</v>
      </c>
      <c r="C710" s="6">
        <f t="shared" si="75"/>
        <v>8.8249999999999993</v>
      </c>
      <c r="D710" s="18">
        <f t="shared" si="78"/>
        <v>7.5849999999999982</v>
      </c>
      <c r="E710" s="1">
        <f t="shared" si="76"/>
        <v>80</v>
      </c>
      <c r="F710" s="13">
        <f t="shared" si="77"/>
        <v>2.2720833333333337</v>
      </c>
      <c r="H710" s="1">
        <f t="shared" si="74"/>
        <v>0</v>
      </c>
      <c r="I710" s="13"/>
    </row>
    <row r="711" spans="1:9">
      <c r="A711" s="17">
        <v>10</v>
      </c>
      <c r="B711" s="27">
        <v>42789</v>
      </c>
      <c r="C711" s="6">
        <f t="shared" si="75"/>
        <v>10.324999999999999</v>
      </c>
      <c r="D711" s="18">
        <f t="shared" si="78"/>
        <v>7.0849999999999991</v>
      </c>
      <c r="E711" s="1">
        <f t="shared" si="76"/>
        <v>80</v>
      </c>
      <c r="F711" s="13">
        <f t="shared" si="77"/>
        <v>1.7970833333333336</v>
      </c>
      <c r="H711" s="1">
        <f t="shared" si="74"/>
        <v>0</v>
      </c>
      <c r="I711" s="13"/>
    </row>
    <row r="712" spans="1:9">
      <c r="A712" s="17">
        <v>4.6999999999999993</v>
      </c>
      <c r="B712" s="27">
        <v>42790</v>
      </c>
      <c r="C712" s="6">
        <f t="shared" si="75"/>
        <v>5.0249999999999995</v>
      </c>
      <c r="D712" s="18">
        <f t="shared" si="78"/>
        <v>6.5849999999999991</v>
      </c>
      <c r="E712" s="1">
        <f t="shared" si="76"/>
        <v>80</v>
      </c>
      <c r="F712" s="13">
        <f t="shared" si="77"/>
        <v>3.4754166666666673</v>
      </c>
      <c r="H712" s="1">
        <f t="shared" si="74"/>
        <v>0</v>
      </c>
      <c r="I712" s="13"/>
    </row>
    <row r="713" spans="1:9">
      <c r="A713" s="17">
        <v>2.6999999999999993</v>
      </c>
      <c r="B713" s="27">
        <v>42791</v>
      </c>
      <c r="C713" s="6">
        <f t="shared" si="75"/>
        <v>3.0249999999999995</v>
      </c>
      <c r="D713" s="18">
        <f t="shared" si="78"/>
        <v>6.2449999999999992</v>
      </c>
      <c r="E713" s="1">
        <f t="shared" si="76"/>
        <v>80</v>
      </c>
      <c r="F713" s="13">
        <f t="shared" si="77"/>
        <v>4.1087500000000006</v>
      </c>
      <c r="H713" s="1">
        <f t="shared" si="74"/>
        <v>0</v>
      </c>
      <c r="I713" s="13"/>
    </row>
    <row r="714" spans="1:9">
      <c r="A714" s="17">
        <v>5.3999999999999986</v>
      </c>
      <c r="B714" s="27">
        <v>42792</v>
      </c>
      <c r="C714" s="6">
        <f t="shared" si="75"/>
        <v>5.7249999999999988</v>
      </c>
      <c r="D714" s="18">
        <f t="shared" si="78"/>
        <v>5.4249999999999989</v>
      </c>
      <c r="E714" s="1">
        <f t="shared" si="76"/>
        <v>80</v>
      </c>
      <c r="F714" s="13">
        <f t="shared" si="77"/>
        <v>3.253750000000001</v>
      </c>
      <c r="H714" s="1">
        <f t="shared" si="74"/>
        <v>0</v>
      </c>
      <c r="I714" s="13"/>
    </row>
    <row r="715" spans="1:9">
      <c r="A715" s="17">
        <v>6.8000000000000007</v>
      </c>
      <c r="B715" s="27">
        <v>42793</v>
      </c>
      <c r="C715" s="6">
        <f t="shared" si="75"/>
        <v>7.1250000000000009</v>
      </c>
      <c r="D715" s="18">
        <f t="shared" si="78"/>
        <v>5.5249999999999995</v>
      </c>
      <c r="E715" s="1">
        <f t="shared" si="76"/>
        <v>80</v>
      </c>
      <c r="F715" s="13">
        <f t="shared" si="77"/>
        <v>2.8104166666666668</v>
      </c>
      <c r="H715" s="1">
        <f t="shared" si="74"/>
        <v>0</v>
      </c>
      <c r="I715" s="13"/>
    </row>
    <row r="716" spans="1:9">
      <c r="A716" s="17">
        <v>5.8999999999999986</v>
      </c>
      <c r="B716" s="27">
        <v>42794</v>
      </c>
      <c r="C716" s="6">
        <f t="shared" si="75"/>
        <v>6.2249999999999988</v>
      </c>
      <c r="D716" s="18">
        <f t="shared" si="78"/>
        <v>6.4849999999999994</v>
      </c>
      <c r="E716" s="1">
        <f t="shared" si="76"/>
        <v>80</v>
      </c>
      <c r="F716" s="13">
        <f t="shared" si="77"/>
        <v>3.0954166666666674</v>
      </c>
      <c r="H716" s="1">
        <f t="shared" si="74"/>
        <v>0</v>
      </c>
      <c r="I716" s="13"/>
    </row>
    <row r="717" spans="1:9">
      <c r="A717" s="17">
        <v>5.1999999999999993</v>
      </c>
      <c r="B717" s="27">
        <v>42795</v>
      </c>
      <c r="C717" s="6">
        <f t="shared" si="75"/>
        <v>5.5249999999999995</v>
      </c>
      <c r="D717" s="18">
        <f t="shared" si="78"/>
        <v>6.5250000000000004</v>
      </c>
      <c r="E717" s="1">
        <f t="shared" si="76"/>
        <v>80</v>
      </c>
      <c r="F717" s="13">
        <f t="shared" si="77"/>
        <v>3.317083333333334</v>
      </c>
      <c r="H717" s="1">
        <f t="shared" si="74"/>
        <v>0</v>
      </c>
      <c r="I717" s="13"/>
    </row>
    <row r="718" spans="1:9">
      <c r="A718" s="17">
        <v>7.5</v>
      </c>
      <c r="B718" s="27">
        <v>42796</v>
      </c>
      <c r="C718" s="6">
        <f t="shared" si="75"/>
        <v>7.8250000000000002</v>
      </c>
      <c r="D718" s="18">
        <f t="shared" si="78"/>
        <v>6.6850000000000005</v>
      </c>
      <c r="E718" s="1">
        <f t="shared" si="76"/>
        <v>80</v>
      </c>
      <c r="F718" s="13">
        <f t="shared" si="77"/>
        <v>2.5887500000000001</v>
      </c>
      <c r="H718" s="1">
        <f t="shared" si="74"/>
        <v>0</v>
      </c>
      <c r="I718" s="13"/>
    </row>
    <row r="719" spans="1:9">
      <c r="A719" s="17">
        <v>5.6000000000000014</v>
      </c>
      <c r="B719" s="27">
        <v>42797</v>
      </c>
      <c r="C719" s="6">
        <f t="shared" si="75"/>
        <v>5.9250000000000016</v>
      </c>
      <c r="D719" s="18">
        <f t="shared" si="78"/>
        <v>7.2450000000000001</v>
      </c>
      <c r="E719" s="1">
        <f t="shared" si="76"/>
        <v>80</v>
      </c>
      <c r="F719" s="13">
        <f t="shared" si="77"/>
        <v>3.1904166666666662</v>
      </c>
      <c r="H719" s="1">
        <f t="shared" si="74"/>
        <v>0</v>
      </c>
      <c r="I719" s="13"/>
    </row>
    <row r="720" spans="1:9">
      <c r="A720" s="17">
        <v>7.6000000000000014</v>
      </c>
      <c r="B720" s="27">
        <v>42798</v>
      </c>
      <c r="C720" s="6">
        <f t="shared" si="75"/>
        <v>7.9250000000000016</v>
      </c>
      <c r="D720" s="18">
        <f t="shared" si="78"/>
        <v>7.2450000000000001</v>
      </c>
      <c r="E720" s="1">
        <f t="shared" si="76"/>
        <v>80</v>
      </c>
      <c r="F720" s="13">
        <f t="shared" si="77"/>
        <v>2.5570833333333329</v>
      </c>
      <c r="H720" s="1">
        <f t="shared" si="74"/>
        <v>0</v>
      </c>
      <c r="I720" s="13"/>
    </row>
    <row r="721" spans="1:9">
      <c r="A721" s="17">
        <v>8.6999999999999993</v>
      </c>
      <c r="B721" s="27">
        <v>42799</v>
      </c>
      <c r="C721" s="6">
        <f t="shared" si="75"/>
        <v>9.0249999999999986</v>
      </c>
      <c r="D721" s="18">
        <f t="shared" si="78"/>
        <v>6.5049999999999999</v>
      </c>
      <c r="E721" s="1">
        <f t="shared" si="76"/>
        <v>80</v>
      </c>
      <c r="F721" s="13">
        <f t="shared" si="77"/>
        <v>2.2087500000000007</v>
      </c>
      <c r="H721" s="1">
        <f t="shared" ref="H721:H784" si="79">IF(F721&gt;H$15,1,0)</f>
        <v>0</v>
      </c>
      <c r="I721" s="13"/>
    </row>
    <row r="722" spans="1:9">
      <c r="A722" s="17">
        <v>5.1999999999999993</v>
      </c>
      <c r="B722" s="27">
        <v>42800</v>
      </c>
      <c r="C722" s="6">
        <f t="shared" ref="C722:C785" si="80">A722+A$16</f>
        <v>5.5249999999999995</v>
      </c>
      <c r="D722" s="18">
        <f t="shared" si="78"/>
        <v>6.1449999999999996</v>
      </c>
      <c r="E722" s="1">
        <f t="shared" ref="E722:E785" si="81">E721+H722</f>
        <v>80</v>
      </c>
      <c r="F722" s="13">
        <f t="shared" ref="F722:F785" si="82">IF(F$16-$C722&gt;0,(F$16+F$14-$C722)*F$15/30,0)</f>
        <v>3.317083333333334</v>
      </c>
      <c r="H722" s="1">
        <f t="shared" si="79"/>
        <v>0</v>
      </c>
      <c r="I722" s="13"/>
    </row>
    <row r="723" spans="1:9">
      <c r="A723" s="17">
        <v>3.8000000000000007</v>
      </c>
      <c r="B723" s="27">
        <v>42801</v>
      </c>
      <c r="C723" s="6">
        <f t="shared" si="80"/>
        <v>4.1250000000000009</v>
      </c>
      <c r="D723" s="18">
        <f t="shared" si="78"/>
        <v>6.0449999999999999</v>
      </c>
      <c r="E723" s="1">
        <f t="shared" si="81"/>
        <v>80</v>
      </c>
      <c r="F723" s="13">
        <f t="shared" si="82"/>
        <v>3.7604166666666665</v>
      </c>
      <c r="H723" s="1">
        <f t="shared" si="79"/>
        <v>0</v>
      </c>
      <c r="I723" s="13"/>
    </row>
    <row r="724" spans="1:9">
      <c r="A724" s="17">
        <v>3.8000000000000007</v>
      </c>
      <c r="B724" s="27">
        <v>42802</v>
      </c>
      <c r="C724" s="6">
        <f t="shared" si="80"/>
        <v>4.1250000000000009</v>
      </c>
      <c r="D724" s="18">
        <f t="shared" ref="D724:D787" si="83">SUM(C722:C726)/5</f>
        <v>5.3450000000000006</v>
      </c>
      <c r="E724" s="1">
        <f t="shared" si="81"/>
        <v>80</v>
      </c>
      <c r="F724" s="13">
        <f t="shared" si="82"/>
        <v>3.7604166666666665</v>
      </c>
      <c r="H724" s="1">
        <f t="shared" si="79"/>
        <v>0</v>
      </c>
      <c r="I724" s="13"/>
    </row>
    <row r="725" spans="1:9">
      <c r="A725" s="17">
        <v>7.1000000000000014</v>
      </c>
      <c r="B725" s="27">
        <v>42803</v>
      </c>
      <c r="C725" s="6">
        <f t="shared" si="80"/>
        <v>7.4250000000000016</v>
      </c>
      <c r="D725" s="18">
        <f t="shared" si="83"/>
        <v>5.4050000000000002</v>
      </c>
      <c r="E725" s="1">
        <f t="shared" si="81"/>
        <v>80</v>
      </c>
      <c r="F725" s="13">
        <f t="shared" si="82"/>
        <v>2.7154166666666666</v>
      </c>
      <c r="H725" s="1">
        <f t="shared" si="79"/>
        <v>0</v>
      </c>
      <c r="I725" s="13"/>
    </row>
    <row r="726" spans="1:9">
      <c r="A726" s="17">
        <v>5.1999999999999993</v>
      </c>
      <c r="B726" s="27">
        <v>42804</v>
      </c>
      <c r="C726" s="6">
        <f t="shared" si="80"/>
        <v>5.5249999999999995</v>
      </c>
      <c r="D726" s="18">
        <f t="shared" si="83"/>
        <v>5.0449999999999999</v>
      </c>
      <c r="E726" s="1">
        <f t="shared" si="81"/>
        <v>80</v>
      </c>
      <c r="F726" s="13">
        <f t="shared" si="82"/>
        <v>3.317083333333334</v>
      </c>
      <c r="H726" s="1">
        <f t="shared" si="79"/>
        <v>0</v>
      </c>
      <c r="I726" s="13"/>
    </row>
    <row r="727" spans="1:9">
      <c r="A727" s="17">
        <v>5.5</v>
      </c>
      <c r="B727" s="27">
        <v>42805</v>
      </c>
      <c r="C727" s="6">
        <f t="shared" si="80"/>
        <v>5.8250000000000002</v>
      </c>
      <c r="D727" s="18">
        <f t="shared" si="83"/>
        <v>4.9050000000000002</v>
      </c>
      <c r="E727" s="1">
        <f t="shared" si="81"/>
        <v>80</v>
      </c>
      <c r="F727" s="13">
        <f t="shared" si="82"/>
        <v>3.2220833333333334</v>
      </c>
      <c r="H727" s="1">
        <f t="shared" si="79"/>
        <v>0</v>
      </c>
      <c r="I727" s="13"/>
    </row>
    <row r="728" spans="1:9">
      <c r="A728" s="17">
        <v>2</v>
      </c>
      <c r="B728" s="27">
        <v>42806</v>
      </c>
      <c r="C728" s="6">
        <f t="shared" si="80"/>
        <v>2.3250000000000002</v>
      </c>
      <c r="D728" s="18">
        <f t="shared" si="83"/>
        <v>4.6850000000000005</v>
      </c>
      <c r="E728" s="1">
        <f t="shared" si="81"/>
        <v>80</v>
      </c>
      <c r="F728" s="13">
        <f t="shared" si="82"/>
        <v>4.3304166666666664</v>
      </c>
      <c r="H728" s="1">
        <f t="shared" si="79"/>
        <v>0</v>
      </c>
      <c r="I728" s="13"/>
    </row>
    <row r="729" spans="1:9">
      <c r="A729" s="17">
        <v>3.1000000000000014</v>
      </c>
      <c r="B729" s="27">
        <v>42807</v>
      </c>
      <c r="C729" s="6">
        <f t="shared" si="80"/>
        <v>3.4250000000000016</v>
      </c>
      <c r="D729" s="18">
        <f t="shared" si="83"/>
        <v>5.2450000000000001</v>
      </c>
      <c r="E729" s="1">
        <f t="shared" si="81"/>
        <v>80</v>
      </c>
      <c r="F729" s="13">
        <f t="shared" si="82"/>
        <v>3.9820833333333332</v>
      </c>
      <c r="H729" s="1">
        <f t="shared" si="79"/>
        <v>0</v>
      </c>
      <c r="I729" s="13"/>
    </row>
    <row r="730" spans="1:9">
      <c r="A730" s="17">
        <v>6</v>
      </c>
      <c r="B730" s="27">
        <v>42808</v>
      </c>
      <c r="C730" s="6">
        <f t="shared" si="80"/>
        <v>6.3250000000000002</v>
      </c>
      <c r="D730" s="18">
        <f t="shared" si="83"/>
        <v>5.7050000000000001</v>
      </c>
      <c r="E730" s="1">
        <f t="shared" si="81"/>
        <v>80</v>
      </c>
      <c r="F730" s="13">
        <f t="shared" si="82"/>
        <v>3.0637500000000002</v>
      </c>
      <c r="H730" s="1">
        <f t="shared" si="79"/>
        <v>0</v>
      </c>
      <c r="I730" s="13"/>
    </row>
    <row r="731" spans="1:9">
      <c r="A731" s="17">
        <v>8</v>
      </c>
      <c r="B731" s="27">
        <v>42809</v>
      </c>
      <c r="C731" s="6">
        <f t="shared" si="80"/>
        <v>8.3249999999999993</v>
      </c>
      <c r="D731" s="18">
        <f t="shared" si="83"/>
        <v>7.0050000000000008</v>
      </c>
      <c r="E731" s="1">
        <f t="shared" si="81"/>
        <v>80</v>
      </c>
      <c r="F731" s="13">
        <f t="shared" si="82"/>
        <v>2.4304166666666669</v>
      </c>
      <c r="H731" s="1">
        <f t="shared" si="79"/>
        <v>0</v>
      </c>
      <c r="I731" s="13"/>
    </row>
    <row r="732" spans="1:9">
      <c r="A732" s="17">
        <v>7.8000000000000007</v>
      </c>
      <c r="B732" s="27">
        <v>42810</v>
      </c>
      <c r="C732" s="6">
        <f t="shared" si="80"/>
        <v>8.125</v>
      </c>
      <c r="D732" s="18">
        <f t="shared" si="83"/>
        <v>7.7849999999999993</v>
      </c>
      <c r="E732" s="1">
        <f t="shared" si="81"/>
        <v>80</v>
      </c>
      <c r="F732" s="13">
        <f t="shared" si="82"/>
        <v>2.4937499999999999</v>
      </c>
      <c r="H732" s="1">
        <f t="shared" si="79"/>
        <v>0</v>
      </c>
      <c r="I732" s="13"/>
    </row>
    <row r="733" spans="1:9">
      <c r="A733" s="17">
        <v>8.5</v>
      </c>
      <c r="B733" s="27">
        <v>42811</v>
      </c>
      <c r="C733" s="6">
        <f t="shared" si="80"/>
        <v>8.8249999999999993</v>
      </c>
      <c r="D733" s="18">
        <f t="shared" si="83"/>
        <v>8.0050000000000008</v>
      </c>
      <c r="E733" s="1">
        <f t="shared" si="81"/>
        <v>80</v>
      </c>
      <c r="F733" s="13">
        <f t="shared" si="82"/>
        <v>2.2720833333333337</v>
      </c>
      <c r="H733" s="1">
        <f t="shared" si="79"/>
        <v>0</v>
      </c>
      <c r="I733" s="13"/>
    </row>
    <row r="734" spans="1:9">
      <c r="A734" s="17">
        <v>7</v>
      </c>
      <c r="B734" s="27">
        <v>42812</v>
      </c>
      <c r="C734" s="6">
        <f t="shared" si="80"/>
        <v>7.3250000000000002</v>
      </c>
      <c r="D734" s="18">
        <f t="shared" si="83"/>
        <v>8.6449999999999996</v>
      </c>
      <c r="E734" s="1">
        <f t="shared" si="81"/>
        <v>80</v>
      </c>
      <c r="F734" s="13">
        <f t="shared" si="82"/>
        <v>2.7470833333333338</v>
      </c>
      <c r="H734" s="1">
        <f t="shared" si="79"/>
        <v>0</v>
      </c>
      <c r="I734" s="13"/>
    </row>
    <row r="735" spans="1:9">
      <c r="A735" s="17">
        <v>7.1000000000000014</v>
      </c>
      <c r="B735" s="27">
        <v>42813</v>
      </c>
      <c r="C735" s="6">
        <f t="shared" si="80"/>
        <v>7.4250000000000016</v>
      </c>
      <c r="D735" s="18">
        <f t="shared" si="83"/>
        <v>9.2049999999999983</v>
      </c>
      <c r="E735" s="1">
        <f t="shared" si="81"/>
        <v>80</v>
      </c>
      <c r="F735" s="13">
        <f t="shared" si="82"/>
        <v>2.7154166666666666</v>
      </c>
      <c r="H735" s="1">
        <f t="shared" si="79"/>
        <v>0</v>
      </c>
      <c r="I735" s="13"/>
    </row>
    <row r="736" spans="1:9">
      <c r="A736" s="17">
        <v>11.2</v>
      </c>
      <c r="B736" s="27">
        <v>42814</v>
      </c>
      <c r="C736" s="6">
        <f t="shared" si="80"/>
        <v>11.524999999999999</v>
      </c>
      <c r="D736" s="18">
        <f t="shared" si="83"/>
        <v>8.4850000000000012</v>
      </c>
      <c r="E736" s="1">
        <f t="shared" si="81"/>
        <v>80</v>
      </c>
      <c r="F736" s="13">
        <f t="shared" si="82"/>
        <v>1.4170833333333339</v>
      </c>
      <c r="H736" s="1">
        <f t="shared" si="79"/>
        <v>0</v>
      </c>
      <c r="I736" s="13"/>
    </row>
    <row r="737" spans="1:9">
      <c r="A737" s="17">
        <v>10.600000000000001</v>
      </c>
      <c r="B737" s="27">
        <v>42815</v>
      </c>
      <c r="C737" s="6">
        <f t="shared" si="80"/>
        <v>10.925000000000001</v>
      </c>
      <c r="D737" s="18">
        <f t="shared" si="83"/>
        <v>8.0250000000000004</v>
      </c>
      <c r="E737" s="1">
        <f t="shared" si="81"/>
        <v>80</v>
      </c>
      <c r="F737" s="13">
        <f t="shared" si="82"/>
        <v>1.607083333333333</v>
      </c>
      <c r="H737" s="1">
        <f t="shared" si="79"/>
        <v>0</v>
      </c>
      <c r="I737" s="13"/>
    </row>
    <row r="738" spans="1:9">
      <c r="A738" s="17">
        <v>4.8999999999999986</v>
      </c>
      <c r="B738" s="27">
        <v>42816</v>
      </c>
      <c r="C738" s="6">
        <f t="shared" si="80"/>
        <v>5.2249999999999988</v>
      </c>
      <c r="D738" s="18">
        <f t="shared" si="83"/>
        <v>8.1050000000000004</v>
      </c>
      <c r="E738" s="1">
        <f t="shared" si="81"/>
        <v>80</v>
      </c>
      <c r="F738" s="13">
        <f t="shared" si="82"/>
        <v>3.4120833333333342</v>
      </c>
      <c r="H738" s="1">
        <f t="shared" si="79"/>
        <v>0</v>
      </c>
      <c r="I738" s="13"/>
    </row>
    <row r="739" spans="1:9">
      <c r="A739" s="17">
        <v>4.6999999999999993</v>
      </c>
      <c r="B739" s="27">
        <v>42817</v>
      </c>
      <c r="C739" s="6">
        <f t="shared" si="80"/>
        <v>5.0249999999999995</v>
      </c>
      <c r="D739" s="18">
        <f t="shared" si="83"/>
        <v>7.2249999999999996</v>
      </c>
      <c r="E739" s="1">
        <f t="shared" si="81"/>
        <v>80</v>
      </c>
      <c r="F739" s="13">
        <f t="shared" si="82"/>
        <v>3.4754166666666673</v>
      </c>
      <c r="H739" s="1">
        <f t="shared" si="79"/>
        <v>0</v>
      </c>
      <c r="I739" s="13"/>
    </row>
    <row r="740" spans="1:9">
      <c r="A740" s="17">
        <v>7.5</v>
      </c>
      <c r="B740" s="27">
        <v>42818</v>
      </c>
      <c r="C740" s="6">
        <f t="shared" si="80"/>
        <v>7.8250000000000002</v>
      </c>
      <c r="D740" s="18">
        <f t="shared" si="83"/>
        <v>6.5449999999999999</v>
      </c>
      <c r="E740" s="1">
        <f t="shared" si="81"/>
        <v>80</v>
      </c>
      <c r="F740" s="13">
        <f t="shared" si="82"/>
        <v>2.5887500000000001</v>
      </c>
      <c r="H740" s="1">
        <f t="shared" si="79"/>
        <v>0</v>
      </c>
      <c r="I740" s="13"/>
    </row>
    <row r="741" spans="1:9">
      <c r="A741" s="17">
        <v>6.8000000000000007</v>
      </c>
      <c r="B741" s="27">
        <v>42819</v>
      </c>
      <c r="C741" s="6">
        <f t="shared" si="80"/>
        <v>7.1250000000000009</v>
      </c>
      <c r="D741" s="18">
        <f t="shared" si="83"/>
        <v>6.8650000000000002</v>
      </c>
      <c r="E741" s="1">
        <f t="shared" si="81"/>
        <v>80</v>
      </c>
      <c r="F741" s="13">
        <f t="shared" si="82"/>
        <v>2.8104166666666668</v>
      </c>
      <c r="H741" s="1">
        <f t="shared" si="79"/>
        <v>0</v>
      </c>
      <c r="I741" s="13"/>
    </row>
    <row r="742" spans="1:9">
      <c r="A742" s="17">
        <v>7.1999999999999993</v>
      </c>
      <c r="B742" s="27">
        <v>42820</v>
      </c>
      <c r="C742" s="6">
        <f t="shared" si="80"/>
        <v>7.5249999999999995</v>
      </c>
      <c r="D742" s="18">
        <f t="shared" si="83"/>
        <v>8.125</v>
      </c>
      <c r="E742" s="1">
        <f t="shared" si="81"/>
        <v>80</v>
      </c>
      <c r="F742" s="13">
        <f t="shared" si="82"/>
        <v>2.6837500000000007</v>
      </c>
      <c r="H742" s="1">
        <f t="shared" si="79"/>
        <v>0</v>
      </c>
      <c r="I742" s="13"/>
    </row>
    <row r="743" spans="1:9">
      <c r="A743" s="17">
        <v>6.5</v>
      </c>
      <c r="B743" s="27">
        <v>42821</v>
      </c>
      <c r="C743" s="6">
        <f t="shared" si="80"/>
        <v>6.8250000000000002</v>
      </c>
      <c r="D743" s="18">
        <f t="shared" si="83"/>
        <v>9.2249999999999996</v>
      </c>
      <c r="E743" s="1">
        <f t="shared" si="81"/>
        <v>80</v>
      </c>
      <c r="F743" s="13">
        <f t="shared" si="82"/>
        <v>2.905416666666667</v>
      </c>
      <c r="H743" s="1">
        <f t="shared" si="79"/>
        <v>0</v>
      </c>
      <c r="I743" s="13"/>
    </row>
    <row r="744" spans="1:9">
      <c r="A744" s="17">
        <v>11</v>
      </c>
      <c r="B744" s="27">
        <v>42822</v>
      </c>
      <c r="C744" s="6">
        <f t="shared" si="80"/>
        <v>11.324999999999999</v>
      </c>
      <c r="D744" s="18">
        <f t="shared" si="83"/>
        <v>10.465</v>
      </c>
      <c r="E744" s="1">
        <f t="shared" si="81"/>
        <v>80</v>
      </c>
      <c r="F744" s="13">
        <f t="shared" si="82"/>
        <v>1.4804166666666669</v>
      </c>
      <c r="H744" s="1">
        <f t="shared" si="79"/>
        <v>0</v>
      </c>
      <c r="I744" s="13"/>
    </row>
    <row r="745" spans="1:9">
      <c r="A745" s="17">
        <v>13</v>
      </c>
      <c r="B745" s="27">
        <v>42823</v>
      </c>
      <c r="C745" s="6">
        <f t="shared" si="80"/>
        <v>13.324999999999999</v>
      </c>
      <c r="D745" s="18">
        <f t="shared" si="83"/>
        <v>11.764999999999999</v>
      </c>
      <c r="E745" s="1">
        <f t="shared" si="81"/>
        <v>80</v>
      </c>
      <c r="F745" s="13">
        <f t="shared" si="82"/>
        <v>0</v>
      </c>
      <c r="H745" s="1">
        <f t="shared" si="79"/>
        <v>0</v>
      </c>
      <c r="I745" s="13"/>
    </row>
    <row r="746" spans="1:9">
      <c r="A746" s="17">
        <v>13</v>
      </c>
      <c r="B746" s="27">
        <v>42824</v>
      </c>
      <c r="C746" s="6">
        <f t="shared" si="80"/>
        <v>13.324999999999999</v>
      </c>
      <c r="D746" s="18">
        <f t="shared" si="83"/>
        <v>13.344999999999999</v>
      </c>
      <c r="E746" s="1">
        <f t="shared" si="81"/>
        <v>80</v>
      </c>
      <c r="F746" s="13">
        <f t="shared" si="82"/>
        <v>0</v>
      </c>
      <c r="H746" s="1">
        <f t="shared" si="79"/>
        <v>0</v>
      </c>
      <c r="I746" s="13"/>
    </row>
    <row r="747" spans="1:9">
      <c r="A747" s="17">
        <v>13.7</v>
      </c>
      <c r="B747" s="27">
        <v>42825</v>
      </c>
      <c r="C747" s="6">
        <f t="shared" si="80"/>
        <v>14.024999999999999</v>
      </c>
      <c r="D747" s="18">
        <f t="shared" si="83"/>
        <v>13.965</v>
      </c>
      <c r="E747" s="1">
        <f t="shared" si="81"/>
        <v>80</v>
      </c>
      <c r="F747" s="13">
        <f t="shared" si="82"/>
        <v>0</v>
      </c>
      <c r="H747" s="1">
        <f t="shared" si="79"/>
        <v>0</v>
      </c>
      <c r="I747" s="13"/>
    </row>
    <row r="748" spans="1:9">
      <c r="A748" s="17">
        <v>14.4</v>
      </c>
      <c r="B748" s="27">
        <v>42826</v>
      </c>
      <c r="C748" s="6">
        <f t="shared" si="80"/>
        <v>14.725</v>
      </c>
      <c r="D748" s="18">
        <f t="shared" si="83"/>
        <v>13.625</v>
      </c>
      <c r="E748" s="1">
        <f t="shared" si="81"/>
        <v>80</v>
      </c>
      <c r="F748" s="13">
        <f t="shared" si="82"/>
        <v>0</v>
      </c>
      <c r="H748" s="1">
        <f t="shared" si="79"/>
        <v>0</v>
      </c>
      <c r="I748" s="13"/>
    </row>
    <row r="749" spans="1:9">
      <c r="A749" s="17">
        <v>14.1</v>
      </c>
      <c r="B749" s="27">
        <v>42827</v>
      </c>
      <c r="C749" s="6">
        <f t="shared" si="80"/>
        <v>14.424999999999999</v>
      </c>
      <c r="D749" s="18">
        <f t="shared" si="83"/>
        <v>12.725</v>
      </c>
      <c r="E749" s="1">
        <f t="shared" si="81"/>
        <v>80</v>
      </c>
      <c r="F749" s="13">
        <f t="shared" si="82"/>
        <v>0</v>
      </c>
      <c r="H749" s="1">
        <f t="shared" si="79"/>
        <v>0</v>
      </c>
      <c r="I749" s="13"/>
    </row>
    <row r="750" spans="1:9">
      <c r="A750" s="17">
        <v>11.3</v>
      </c>
      <c r="B750" s="27">
        <v>42828</v>
      </c>
      <c r="C750" s="6">
        <f t="shared" si="80"/>
        <v>11.625</v>
      </c>
      <c r="D750" s="18">
        <f t="shared" si="83"/>
        <v>11.704999999999998</v>
      </c>
      <c r="E750" s="1">
        <f t="shared" si="81"/>
        <v>80</v>
      </c>
      <c r="F750" s="13">
        <f t="shared" si="82"/>
        <v>1.3854166666666667</v>
      </c>
      <c r="H750" s="1">
        <f t="shared" si="79"/>
        <v>0</v>
      </c>
      <c r="I750" s="13"/>
    </row>
    <row r="751" spans="1:9">
      <c r="A751" s="17">
        <v>8.5</v>
      </c>
      <c r="B751" s="27">
        <v>42829</v>
      </c>
      <c r="C751" s="6">
        <f t="shared" si="80"/>
        <v>8.8249999999999993</v>
      </c>
      <c r="D751" s="18">
        <f t="shared" si="83"/>
        <v>10.285</v>
      </c>
      <c r="E751" s="1">
        <f t="shared" si="81"/>
        <v>80</v>
      </c>
      <c r="F751" s="13">
        <f t="shared" si="82"/>
        <v>2.2720833333333337</v>
      </c>
      <c r="H751" s="1">
        <f t="shared" si="79"/>
        <v>0</v>
      </c>
      <c r="I751" s="13"/>
    </row>
    <row r="752" spans="1:9">
      <c r="A752" s="17">
        <v>8.6000000000000014</v>
      </c>
      <c r="B752" s="27">
        <v>42830</v>
      </c>
      <c r="C752" s="6">
        <f t="shared" si="80"/>
        <v>8.9250000000000007</v>
      </c>
      <c r="D752" s="18">
        <f t="shared" si="83"/>
        <v>9.004999999999999</v>
      </c>
      <c r="E752" s="1">
        <f t="shared" si="81"/>
        <v>80</v>
      </c>
      <c r="F752" s="13">
        <f t="shared" si="82"/>
        <v>2.2404166666666665</v>
      </c>
      <c r="H752" s="1">
        <f t="shared" si="79"/>
        <v>0</v>
      </c>
      <c r="I752" s="13"/>
    </row>
    <row r="753" spans="1:9">
      <c r="A753" s="17">
        <v>7.3000000000000007</v>
      </c>
      <c r="B753" s="27">
        <v>42831</v>
      </c>
      <c r="C753" s="6">
        <f t="shared" si="80"/>
        <v>7.6250000000000009</v>
      </c>
      <c r="D753" s="18">
        <f t="shared" si="83"/>
        <v>8.9649999999999999</v>
      </c>
      <c r="E753" s="1">
        <f t="shared" si="81"/>
        <v>80</v>
      </c>
      <c r="F753" s="13">
        <f t="shared" si="82"/>
        <v>2.6520833333333331</v>
      </c>
      <c r="H753" s="1">
        <f t="shared" si="79"/>
        <v>0</v>
      </c>
      <c r="I753" s="13"/>
    </row>
    <row r="754" spans="1:9">
      <c r="A754" s="17">
        <v>7.6999999999999993</v>
      </c>
      <c r="B754" s="27">
        <v>42832</v>
      </c>
      <c r="C754" s="6">
        <f t="shared" si="80"/>
        <v>8.0249999999999986</v>
      </c>
      <c r="D754" s="18">
        <f t="shared" si="83"/>
        <v>9.7850000000000001</v>
      </c>
      <c r="E754" s="1">
        <f t="shared" si="81"/>
        <v>80</v>
      </c>
      <c r="F754" s="13">
        <f t="shared" si="82"/>
        <v>2.5254166666666671</v>
      </c>
      <c r="H754" s="1">
        <f t="shared" si="79"/>
        <v>0</v>
      </c>
      <c r="I754" s="13"/>
    </row>
    <row r="755" spans="1:9">
      <c r="A755" s="17">
        <v>11.100000000000001</v>
      </c>
      <c r="B755" s="27">
        <v>42833</v>
      </c>
      <c r="C755" s="6">
        <f t="shared" si="80"/>
        <v>11.425000000000001</v>
      </c>
      <c r="D755" s="18">
        <f t="shared" si="83"/>
        <v>10.945</v>
      </c>
      <c r="E755" s="1">
        <f t="shared" si="81"/>
        <v>80</v>
      </c>
      <c r="F755" s="13">
        <f t="shared" si="82"/>
        <v>1.4487499999999998</v>
      </c>
      <c r="H755" s="1">
        <f t="shared" si="79"/>
        <v>0</v>
      </c>
      <c r="I755" s="13"/>
    </row>
    <row r="756" spans="1:9">
      <c r="A756" s="17">
        <v>12.600000000000001</v>
      </c>
      <c r="B756" s="27">
        <v>42834</v>
      </c>
      <c r="C756" s="6">
        <f t="shared" si="80"/>
        <v>12.925000000000001</v>
      </c>
      <c r="D756" s="18">
        <f t="shared" si="83"/>
        <v>11.065000000000001</v>
      </c>
      <c r="E756" s="1">
        <f t="shared" si="81"/>
        <v>80</v>
      </c>
      <c r="F756" s="13">
        <f t="shared" si="82"/>
        <v>0.97374999999999967</v>
      </c>
      <c r="H756" s="1">
        <f t="shared" si="79"/>
        <v>0</v>
      </c>
      <c r="I756" s="13"/>
    </row>
    <row r="757" spans="1:9">
      <c r="A757" s="17">
        <v>14.4</v>
      </c>
      <c r="B757" s="27">
        <v>42835</v>
      </c>
      <c r="C757" s="6">
        <f t="shared" si="80"/>
        <v>14.725</v>
      </c>
      <c r="D757" s="18">
        <f t="shared" si="83"/>
        <v>11.425000000000001</v>
      </c>
      <c r="E757" s="1">
        <f t="shared" si="81"/>
        <v>80</v>
      </c>
      <c r="F757" s="13">
        <f t="shared" si="82"/>
        <v>0</v>
      </c>
      <c r="H757" s="1">
        <f t="shared" si="79"/>
        <v>0</v>
      </c>
      <c r="I757" s="13"/>
    </row>
    <row r="758" spans="1:9">
      <c r="A758" s="17">
        <v>7.8999999999999986</v>
      </c>
      <c r="B758" s="27">
        <v>42836</v>
      </c>
      <c r="C758" s="6">
        <f t="shared" si="80"/>
        <v>8.2249999999999979</v>
      </c>
      <c r="D758" s="18">
        <f t="shared" si="83"/>
        <v>11.045</v>
      </c>
      <c r="E758" s="1">
        <f t="shared" si="81"/>
        <v>80</v>
      </c>
      <c r="F758" s="13">
        <f t="shared" si="82"/>
        <v>2.4620833333333341</v>
      </c>
      <c r="H758" s="1">
        <f t="shared" si="79"/>
        <v>0</v>
      </c>
      <c r="I758" s="13"/>
    </row>
    <row r="759" spans="1:9">
      <c r="A759" s="17">
        <v>9.5</v>
      </c>
      <c r="B759" s="27">
        <v>42837</v>
      </c>
      <c r="C759" s="6">
        <f t="shared" si="80"/>
        <v>9.8249999999999993</v>
      </c>
      <c r="D759" s="18">
        <f t="shared" si="83"/>
        <v>10.464999999999998</v>
      </c>
      <c r="E759" s="1">
        <f t="shared" si="81"/>
        <v>80</v>
      </c>
      <c r="F759" s="13">
        <f t="shared" si="82"/>
        <v>1.955416666666667</v>
      </c>
      <c r="H759" s="1">
        <f t="shared" si="79"/>
        <v>0</v>
      </c>
      <c r="I759" s="13"/>
    </row>
    <row r="760" spans="1:9">
      <c r="A760" s="17">
        <v>9.1999999999999993</v>
      </c>
      <c r="B760" s="27">
        <v>42838</v>
      </c>
      <c r="C760" s="6">
        <f t="shared" si="80"/>
        <v>9.5249999999999986</v>
      </c>
      <c r="D760" s="18">
        <f t="shared" si="83"/>
        <v>9.6449999999999996</v>
      </c>
      <c r="E760" s="1">
        <f t="shared" si="81"/>
        <v>80</v>
      </c>
      <c r="F760" s="13">
        <f t="shared" si="82"/>
        <v>2.0504166666666674</v>
      </c>
      <c r="H760" s="1">
        <f t="shared" si="79"/>
        <v>0</v>
      </c>
      <c r="I760" s="13"/>
    </row>
    <row r="761" spans="1:9">
      <c r="A761" s="17">
        <v>9.6999999999999993</v>
      </c>
      <c r="B761" s="27">
        <v>42839</v>
      </c>
      <c r="C761" s="6">
        <f t="shared" si="80"/>
        <v>10.024999999999999</v>
      </c>
      <c r="D761" s="18">
        <f t="shared" si="83"/>
        <v>9.4450000000000003</v>
      </c>
      <c r="E761" s="1">
        <f t="shared" si="81"/>
        <v>80</v>
      </c>
      <c r="F761" s="13">
        <f t="shared" si="82"/>
        <v>1.892083333333334</v>
      </c>
      <c r="H761" s="1">
        <f t="shared" si="79"/>
        <v>0</v>
      </c>
      <c r="I761" s="13"/>
    </row>
    <row r="762" spans="1:9">
      <c r="A762" s="17">
        <v>10.3</v>
      </c>
      <c r="B762" s="27">
        <v>42840</v>
      </c>
      <c r="C762" s="6">
        <f t="shared" si="80"/>
        <v>10.625</v>
      </c>
      <c r="D762" s="18">
        <f t="shared" si="83"/>
        <v>8.4849999999999994</v>
      </c>
      <c r="E762" s="1">
        <f t="shared" si="81"/>
        <v>80</v>
      </c>
      <c r="F762" s="13">
        <f t="shared" si="82"/>
        <v>1.7020833333333334</v>
      </c>
      <c r="H762" s="1">
        <f t="shared" si="79"/>
        <v>0</v>
      </c>
      <c r="I762" s="13"/>
    </row>
    <row r="763" spans="1:9">
      <c r="A763" s="17">
        <v>6.8999999999999986</v>
      </c>
      <c r="B763" s="27">
        <v>42841</v>
      </c>
      <c r="C763" s="6">
        <f t="shared" si="80"/>
        <v>7.2249999999999988</v>
      </c>
      <c r="D763" s="18">
        <f t="shared" si="83"/>
        <v>7.3049999999999997</v>
      </c>
      <c r="E763" s="1">
        <f t="shared" si="81"/>
        <v>80</v>
      </c>
      <c r="F763" s="13">
        <f t="shared" si="82"/>
        <v>2.7787500000000009</v>
      </c>
      <c r="H763" s="1">
        <f t="shared" si="79"/>
        <v>0</v>
      </c>
      <c r="I763" s="13"/>
    </row>
    <row r="764" spans="1:9">
      <c r="A764" s="17">
        <v>4.6999999999999993</v>
      </c>
      <c r="B764" s="27">
        <v>42842</v>
      </c>
      <c r="C764" s="6">
        <f t="shared" si="80"/>
        <v>5.0249999999999995</v>
      </c>
      <c r="D764" s="18">
        <f t="shared" si="83"/>
        <v>5.7649999999999988</v>
      </c>
      <c r="E764" s="1">
        <f t="shared" si="81"/>
        <v>80</v>
      </c>
      <c r="F764" s="13">
        <f t="shared" si="82"/>
        <v>3.4754166666666673</v>
      </c>
      <c r="H764" s="1">
        <f t="shared" si="79"/>
        <v>0</v>
      </c>
      <c r="I764" s="13"/>
    </row>
    <row r="765" spans="1:9">
      <c r="A765" s="17">
        <v>3.3000000000000007</v>
      </c>
      <c r="B765" s="27">
        <v>42843</v>
      </c>
      <c r="C765" s="6">
        <f t="shared" si="80"/>
        <v>3.6250000000000009</v>
      </c>
      <c r="D765" s="18">
        <f t="shared" si="83"/>
        <v>4.3449999999999998</v>
      </c>
      <c r="E765" s="1">
        <f t="shared" si="81"/>
        <v>80</v>
      </c>
      <c r="F765" s="13">
        <f t="shared" si="82"/>
        <v>3.9187500000000002</v>
      </c>
      <c r="H765" s="1">
        <f t="shared" si="79"/>
        <v>0</v>
      </c>
      <c r="I765" s="13"/>
    </row>
    <row r="766" spans="1:9">
      <c r="A766" s="17">
        <v>2</v>
      </c>
      <c r="B766" s="27">
        <v>42844</v>
      </c>
      <c r="C766" s="6">
        <f t="shared" si="80"/>
        <v>2.3250000000000002</v>
      </c>
      <c r="D766" s="18">
        <f t="shared" si="83"/>
        <v>4.2050000000000001</v>
      </c>
      <c r="E766" s="1">
        <f t="shared" si="81"/>
        <v>80</v>
      </c>
      <c r="F766" s="13">
        <f t="shared" si="82"/>
        <v>4.3304166666666664</v>
      </c>
      <c r="H766" s="1">
        <f t="shared" si="79"/>
        <v>0</v>
      </c>
      <c r="I766" s="13"/>
    </row>
    <row r="767" spans="1:9">
      <c r="A767" s="17">
        <v>3.1999999999999993</v>
      </c>
      <c r="B767" s="27">
        <v>42845</v>
      </c>
      <c r="C767" s="6">
        <f t="shared" si="80"/>
        <v>3.5249999999999995</v>
      </c>
      <c r="D767" s="18">
        <f t="shared" si="83"/>
        <v>4.8049999999999997</v>
      </c>
      <c r="E767" s="1">
        <f t="shared" si="81"/>
        <v>80</v>
      </c>
      <c r="F767" s="13">
        <f t="shared" si="82"/>
        <v>3.9504166666666674</v>
      </c>
      <c r="H767" s="1">
        <f t="shared" si="79"/>
        <v>0</v>
      </c>
      <c r="I767" s="13"/>
    </row>
    <row r="768" spans="1:9">
      <c r="A768" s="17">
        <v>6.1999999999999993</v>
      </c>
      <c r="B768" s="27">
        <v>42846</v>
      </c>
      <c r="C768" s="6">
        <f t="shared" si="80"/>
        <v>6.5249999999999995</v>
      </c>
      <c r="D768" s="18">
        <f t="shared" si="83"/>
        <v>5.3449999999999998</v>
      </c>
      <c r="E768" s="1">
        <f t="shared" si="81"/>
        <v>80</v>
      </c>
      <c r="F768" s="13">
        <f t="shared" si="82"/>
        <v>3.0004166666666672</v>
      </c>
      <c r="H768" s="1">
        <f t="shared" si="79"/>
        <v>0</v>
      </c>
      <c r="I768" s="13"/>
    </row>
    <row r="769" spans="1:9">
      <c r="A769" s="17">
        <v>7.6999999999999993</v>
      </c>
      <c r="B769" s="27">
        <v>42847</v>
      </c>
      <c r="C769" s="6">
        <f t="shared" si="80"/>
        <v>8.0249999999999986</v>
      </c>
      <c r="D769" s="18">
        <f t="shared" si="83"/>
        <v>6.5849999999999991</v>
      </c>
      <c r="E769" s="1">
        <f t="shared" si="81"/>
        <v>80</v>
      </c>
      <c r="F769" s="13">
        <f t="shared" si="82"/>
        <v>2.5254166666666671</v>
      </c>
      <c r="H769" s="1">
        <f t="shared" si="79"/>
        <v>0</v>
      </c>
      <c r="I769" s="13"/>
    </row>
    <row r="770" spans="1:9">
      <c r="A770" s="17">
        <v>6</v>
      </c>
      <c r="B770" s="27">
        <v>42848</v>
      </c>
      <c r="C770" s="6">
        <f t="shared" si="80"/>
        <v>6.3250000000000002</v>
      </c>
      <c r="D770" s="18">
        <f t="shared" si="83"/>
        <v>7.964999999999999</v>
      </c>
      <c r="E770" s="1">
        <f t="shared" si="81"/>
        <v>80</v>
      </c>
      <c r="F770" s="13">
        <f t="shared" si="82"/>
        <v>3.0637500000000002</v>
      </c>
      <c r="H770" s="1">
        <f t="shared" si="79"/>
        <v>0</v>
      </c>
      <c r="I770" s="13"/>
    </row>
    <row r="771" spans="1:9">
      <c r="A771" s="17">
        <v>8.1999999999999993</v>
      </c>
      <c r="B771" s="27">
        <v>42849</v>
      </c>
      <c r="C771" s="6">
        <f t="shared" si="80"/>
        <v>8.5249999999999986</v>
      </c>
      <c r="D771" s="18">
        <f t="shared" si="83"/>
        <v>7.6049999999999995</v>
      </c>
      <c r="E771" s="1">
        <f t="shared" si="81"/>
        <v>80</v>
      </c>
      <c r="F771" s="13">
        <f t="shared" si="82"/>
        <v>2.3670833333333339</v>
      </c>
      <c r="H771" s="1">
        <f t="shared" si="79"/>
        <v>0</v>
      </c>
      <c r="I771" s="13"/>
    </row>
    <row r="772" spans="1:9">
      <c r="A772" s="17">
        <v>10.100000000000001</v>
      </c>
      <c r="B772" s="27">
        <v>42850</v>
      </c>
      <c r="C772" s="6">
        <f t="shared" si="80"/>
        <v>10.425000000000001</v>
      </c>
      <c r="D772" s="18">
        <f t="shared" si="83"/>
        <v>7.2849999999999993</v>
      </c>
      <c r="E772" s="1">
        <f t="shared" si="81"/>
        <v>80</v>
      </c>
      <c r="F772" s="13">
        <f t="shared" si="82"/>
        <v>1.7654166666666664</v>
      </c>
      <c r="H772" s="1">
        <f t="shared" si="79"/>
        <v>0</v>
      </c>
      <c r="I772" s="13"/>
    </row>
    <row r="773" spans="1:9">
      <c r="A773" s="17">
        <v>4.3999999999999986</v>
      </c>
      <c r="B773" s="27">
        <v>42851</v>
      </c>
      <c r="C773" s="6">
        <f t="shared" si="80"/>
        <v>4.7249999999999988</v>
      </c>
      <c r="D773" s="18">
        <f t="shared" si="83"/>
        <v>7.0849999999999991</v>
      </c>
      <c r="E773" s="1">
        <f t="shared" si="81"/>
        <v>80</v>
      </c>
      <c r="F773" s="13">
        <f t="shared" si="82"/>
        <v>3.5704166666666675</v>
      </c>
      <c r="H773" s="1">
        <f t="shared" si="79"/>
        <v>0</v>
      </c>
      <c r="I773" s="13"/>
    </row>
    <row r="774" spans="1:9">
      <c r="A774" s="17">
        <v>6.1000000000000014</v>
      </c>
      <c r="B774" s="27">
        <v>42852</v>
      </c>
      <c r="C774" s="6">
        <f t="shared" si="80"/>
        <v>6.4250000000000016</v>
      </c>
      <c r="D774" s="18">
        <f t="shared" si="83"/>
        <v>6.8049999999999997</v>
      </c>
      <c r="E774" s="1">
        <f t="shared" si="81"/>
        <v>80</v>
      </c>
      <c r="F774" s="13">
        <f t="shared" si="82"/>
        <v>3.032083333333333</v>
      </c>
      <c r="H774" s="1">
        <f t="shared" si="79"/>
        <v>0</v>
      </c>
      <c r="I774" s="13"/>
    </row>
    <row r="775" spans="1:9">
      <c r="A775" s="17">
        <v>5</v>
      </c>
      <c r="B775" s="27">
        <v>42853</v>
      </c>
      <c r="C775" s="6">
        <f t="shared" si="80"/>
        <v>5.3250000000000002</v>
      </c>
      <c r="D775" s="18">
        <f t="shared" si="83"/>
        <v>6.625</v>
      </c>
      <c r="E775" s="1">
        <f t="shared" si="81"/>
        <v>80</v>
      </c>
      <c r="F775" s="13">
        <f t="shared" si="82"/>
        <v>3.3804166666666671</v>
      </c>
      <c r="H775" s="1">
        <f t="shared" si="79"/>
        <v>0</v>
      </c>
      <c r="I775" s="13"/>
    </row>
    <row r="776" spans="1:9">
      <c r="A776" s="17">
        <v>6.8000000000000007</v>
      </c>
      <c r="B776" s="27">
        <v>42854</v>
      </c>
      <c r="C776" s="6">
        <f t="shared" si="80"/>
        <v>7.1250000000000009</v>
      </c>
      <c r="D776" s="18">
        <f t="shared" si="83"/>
        <v>7.8050000000000015</v>
      </c>
      <c r="E776" s="1">
        <f t="shared" si="81"/>
        <v>80</v>
      </c>
      <c r="F776" s="13">
        <f t="shared" si="82"/>
        <v>2.8104166666666668</v>
      </c>
      <c r="H776" s="1">
        <f t="shared" si="79"/>
        <v>0</v>
      </c>
      <c r="I776" s="13"/>
    </row>
    <row r="777" spans="1:9">
      <c r="A777" s="17">
        <v>9.1999999999999993</v>
      </c>
      <c r="B777" s="27">
        <v>42855</v>
      </c>
      <c r="C777" s="6">
        <f t="shared" si="80"/>
        <v>9.5249999999999986</v>
      </c>
      <c r="D777" s="18">
        <f t="shared" si="83"/>
        <v>8.7650000000000006</v>
      </c>
      <c r="E777" s="1">
        <f t="shared" si="81"/>
        <v>80</v>
      </c>
      <c r="F777" s="13">
        <f t="shared" si="82"/>
        <v>2.0504166666666674</v>
      </c>
      <c r="H777" s="1">
        <f t="shared" si="79"/>
        <v>0</v>
      </c>
      <c r="I777" s="13"/>
    </row>
    <row r="778" spans="1:9">
      <c r="A778" s="17">
        <v>10.3</v>
      </c>
      <c r="B778" s="27">
        <v>42856</v>
      </c>
      <c r="C778" s="6">
        <f t="shared" si="80"/>
        <v>10.625</v>
      </c>
      <c r="D778" s="18">
        <f t="shared" si="83"/>
        <v>10.044999999999998</v>
      </c>
      <c r="E778" s="1">
        <f t="shared" si="81"/>
        <v>80</v>
      </c>
      <c r="F778" s="13">
        <f t="shared" si="82"/>
        <v>1.7020833333333334</v>
      </c>
      <c r="H778" s="1">
        <f t="shared" si="79"/>
        <v>0</v>
      </c>
      <c r="I778" s="13"/>
    </row>
    <row r="779" spans="1:9">
      <c r="A779" s="17">
        <v>10.899999999999999</v>
      </c>
      <c r="B779" s="27">
        <v>42857</v>
      </c>
      <c r="C779" s="6">
        <f t="shared" si="80"/>
        <v>11.224999999999998</v>
      </c>
      <c r="D779" s="18">
        <f t="shared" si="83"/>
        <v>10.984999999999999</v>
      </c>
      <c r="E779" s="1">
        <f t="shared" si="81"/>
        <v>80</v>
      </c>
      <c r="F779" s="13">
        <f t="shared" si="82"/>
        <v>1.5120833333333339</v>
      </c>
      <c r="H779" s="1">
        <f t="shared" si="79"/>
        <v>0</v>
      </c>
      <c r="I779" s="13"/>
    </row>
    <row r="780" spans="1:9">
      <c r="A780" s="17">
        <v>11.399999999999999</v>
      </c>
      <c r="B780" s="27">
        <v>42858</v>
      </c>
      <c r="C780" s="6">
        <f t="shared" si="80"/>
        <v>11.724999999999998</v>
      </c>
      <c r="D780" s="18">
        <f t="shared" si="83"/>
        <v>11.044999999999998</v>
      </c>
      <c r="E780" s="1">
        <f t="shared" si="81"/>
        <v>80</v>
      </c>
      <c r="F780" s="13">
        <f t="shared" si="82"/>
        <v>1.3537500000000007</v>
      </c>
      <c r="H780" s="1">
        <f t="shared" si="79"/>
        <v>0</v>
      </c>
      <c r="I780" s="13"/>
    </row>
    <row r="781" spans="1:9">
      <c r="A781" s="17">
        <v>11.5</v>
      </c>
      <c r="B781" s="27">
        <v>42859</v>
      </c>
      <c r="C781" s="6">
        <f t="shared" si="80"/>
        <v>11.824999999999999</v>
      </c>
      <c r="D781" s="18">
        <f t="shared" si="83"/>
        <v>11.584999999999999</v>
      </c>
      <c r="E781" s="1">
        <f t="shared" si="81"/>
        <v>80</v>
      </c>
      <c r="F781" s="13">
        <f t="shared" si="82"/>
        <v>1.3220833333333337</v>
      </c>
      <c r="H781" s="1">
        <f t="shared" si="79"/>
        <v>0</v>
      </c>
      <c r="I781" s="13"/>
    </row>
    <row r="782" spans="1:9">
      <c r="A782" s="17">
        <v>9.5</v>
      </c>
      <c r="B782" s="27">
        <v>42860</v>
      </c>
      <c r="C782" s="6">
        <f t="shared" si="80"/>
        <v>9.8249999999999993</v>
      </c>
      <c r="D782" s="18">
        <f t="shared" si="83"/>
        <v>12.045</v>
      </c>
      <c r="E782" s="1">
        <f t="shared" si="81"/>
        <v>80</v>
      </c>
      <c r="F782" s="13">
        <f t="shared" si="82"/>
        <v>1.955416666666667</v>
      </c>
      <c r="H782" s="1">
        <f t="shared" si="79"/>
        <v>0</v>
      </c>
      <c r="I782" s="13"/>
    </row>
    <row r="783" spans="1:9">
      <c r="A783" s="17">
        <v>13</v>
      </c>
      <c r="B783" s="27">
        <v>42861</v>
      </c>
      <c r="C783" s="6">
        <f t="shared" si="80"/>
        <v>13.324999999999999</v>
      </c>
      <c r="D783" s="18">
        <f t="shared" si="83"/>
        <v>11.864999999999998</v>
      </c>
      <c r="E783" s="1">
        <f t="shared" si="81"/>
        <v>80</v>
      </c>
      <c r="F783" s="13">
        <f t="shared" si="82"/>
        <v>0</v>
      </c>
      <c r="H783" s="1">
        <f t="shared" si="79"/>
        <v>0</v>
      </c>
      <c r="I783" s="13"/>
    </row>
    <row r="784" spans="1:9">
      <c r="A784" s="17">
        <v>13.2</v>
      </c>
      <c r="B784" s="27">
        <v>42862</v>
      </c>
      <c r="C784" s="6">
        <f t="shared" si="80"/>
        <v>13.524999999999999</v>
      </c>
      <c r="D784" s="18">
        <f t="shared" si="83"/>
        <v>10.685</v>
      </c>
      <c r="E784" s="1">
        <f t="shared" si="81"/>
        <v>80</v>
      </c>
      <c r="F784" s="13">
        <f t="shared" si="82"/>
        <v>0</v>
      </c>
      <c r="H784" s="1">
        <f t="shared" si="79"/>
        <v>0</v>
      </c>
      <c r="I784" s="13"/>
    </row>
    <row r="785" spans="1:9">
      <c r="A785" s="17">
        <v>10.5</v>
      </c>
      <c r="B785" s="27">
        <v>42863</v>
      </c>
      <c r="C785" s="6">
        <f t="shared" si="80"/>
        <v>10.824999999999999</v>
      </c>
      <c r="D785" s="18">
        <f t="shared" si="83"/>
        <v>10.245000000000001</v>
      </c>
      <c r="E785" s="1">
        <f t="shared" si="81"/>
        <v>80</v>
      </c>
      <c r="F785" s="13">
        <f t="shared" si="82"/>
        <v>1.6387500000000004</v>
      </c>
      <c r="H785" s="1">
        <f t="shared" ref="H785:H848" si="84">IF(F785&gt;H$15,1,0)</f>
        <v>0</v>
      </c>
      <c r="I785" s="13"/>
    </row>
    <row r="786" spans="1:9">
      <c r="A786" s="17">
        <v>5.6000000000000014</v>
      </c>
      <c r="B786" s="27">
        <v>42864</v>
      </c>
      <c r="C786" s="6">
        <f t="shared" ref="C786:C849" si="85">A786+A$16</f>
        <v>5.9250000000000016</v>
      </c>
      <c r="D786" s="18">
        <f t="shared" si="83"/>
        <v>10.125</v>
      </c>
      <c r="E786" s="1">
        <f t="shared" ref="E786:E849" si="86">E785+H786</f>
        <v>80</v>
      </c>
      <c r="F786" s="13">
        <f t="shared" ref="F786:F849" si="87">IF(F$16-$C786&gt;0,(F$16+F$14-$C786)*F$15/30,0)</f>
        <v>3.1904166666666662</v>
      </c>
      <c r="H786" s="1">
        <f t="shared" si="84"/>
        <v>0</v>
      </c>
      <c r="I786" s="13"/>
    </row>
    <row r="787" spans="1:9">
      <c r="A787" s="17">
        <v>7.3000000000000007</v>
      </c>
      <c r="B787" s="27">
        <v>42865</v>
      </c>
      <c r="C787" s="6">
        <f t="shared" si="85"/>
        <v>7.6250000000000009</v>
      </c>
      <c r="D787" s="18">
        <f t="shared" si="83"/>
        <v>10.484999999999999</v>
      </c>
      <c r="E787" s="1">
        <f t="shared" si="86"/>
        <v>80</v>
      </c>
      <c r="F787" s="13">
        <f t="shared" si="87"/>
        <v>2.6520833333333331</v>
      </c>
      <c r="H787" s="1">
        <f t="shared" si="84"/>
        <v>0</v>
      </c>
      <c r="I787" s="13"/>
    </row>
    <row r="788" spans="1:9">
      <c r="A788" s="17">
        <v>12.399999999999999</v>
      </c>
      <c r="B788" s="27">
        <v>42866</v>
      </c>
      <c r="C788" s="6">
        <f t="shared" si="85"/>
        <v>12.724999999999998</v>
      </c>
      <c r="D788" s="18">
        <f t="shared" ref="D788:D851" si="88">SUM(C786:C790)/5</f>
        <v>11.484999999999999</v>
      </c>
      <c r="E788" s="1">
        <f t="shared" si="86"/>
        <v>80</v>
      </c>
      <c r="F788" s="13">
        <f t="shared" si="87"/>
        <v>1.037083333333334</v>
      </c>
      <c r="H788" s="1">
        <f t="shared" si="84"/>
        <v>0</v>
      </c>
      <c r="I788" s="13"/>
    </row>
    <row r="789" spans="1:9">
      <c r="A789" s="17">
        <v>15</v>
      </c>
      <c r="B789" s="27">
        <v>42867</v>
      </c>
      <c r="C789" s="6">
        <f t="shared" si="85"/>
        <v>15.324999999999999</v>
      </c>
      <c r="D789" s="18">
        <f t="shared" si="88"/>
        <v>13.305000000000001</v>
      </c>
      <c r="E789" s="1">
        <f t="shared" si="86"/>
        <v>80</v>
      </c>
      <c r="F789" s="13">
        <f t="shared" si="87"/>
        <v>0</v>
      </c>
      <c r="H789" s="1">
        <f t="shared" si="84"/>
        <v>0</v>
      </c>
      <c r="I789" s="13"/>
    </row>
    <row r="790" spans="1:9">
      <c r="A790" s="17">
        <v>15.5</v>
      </c>
      <c r="B790" s="27">
        <v>42868</v>
      </c>
      <c r="C790" s="6">
        <f t="shared" si="85"/>
        <v>15.824999999999999</v>
      </c>
      <c r="D790" s="18">
        <f t="shared" si="88"/>
        <v>14.944999999999999</v>
      </c>
      <c r="E790" s="1">
        <f t="shared" si="86"/>
        <v>80</v>
      </c>
      <c r="F790" s="13">
        <f t="shared" si="87"/>
        <v>0</v>
      </c>
      <c r="H790" s="1">
        <f t="shared" si="84"/>
        <v>0</v>
      </c>
      <c r="I790" s="13"/>
    </row>
    <row r="791" spans="1:9">
      <c r="A791" s="17">
        <v>14.7</v>
      </c>
      <c r="B791" s="27">
        <v>42869</v>
      </c>
      <c r="C791" s="6">
        <f t="shared" si="85"/>
        <v>15.024999999999999</v>
      </c>
      <c r="D791" s="18">
        <f t="shared" si="88"/>
        <v>15.765000000000001</v>
      </c>
      <c r="E791" s="1">
        <f t="shared" si="86"/>
        <v>80</v>
      </c>
      <c r="F791" s="13">
        <f t="shared" si="87"/>
        <v>0</v>
      </c>
      <c r="H791" s="1">
        <f t="shared" si="84"/>
        <v>0</v>
      </c>
      <c r="I791" s="13"/>
    </row>
    <row r="792" spans="1:9">
      <c r="A792" s="17">
        <v>15.5</v>
      </c>
      <c r="B792" s="27">
        <v>42870</v>
      </c>
      <c r="C792" s="6">
        <f t="shared" si="85"/>
        <v>15.824999999999999</v>
      </c>
      <c r="D792" s="18">
        <f t="shared" si="88"/>
        <v>16.285</v>
      </c>
      <c r="E792" s="1">
        <f t="shared" si="86"/>
        <v>80</v>
      </c>
      <c r="F792" s="13">
        <f t="shared" si="87"/>
        <v>0</v>
      </c>
      <c r="H792" s="1">
        <f t="shared" si="84"/>
        <v>0</v>
      </c>
      <c r="I792" s="13"/>
    </row>
    <row r="793" spans="1:9">
      <c r="A793" s="17">
        <v>16.5</v>
      </c>
      <c r="B793" s="27">
        <v>42871</v>
      </c>
      <c r="C793" s="6">
        <f t="shared" si="85"/>
        <v>16.824999999999999</v>
      </c>
      <c r="D793" s="18">
        <f t="shared" si="88"/>
        <v>16.904999999999998</v>
      </c>
      <c r="E793" s="1">
        <f t="shared" si="86"/>
        <v>80</v>
      </c>
      <c r="F793" s="13">
        <f t="shared" si="87"/>
        <v>0</v>
      </c>
      <c r="H793" s="1">
        <f t="shared" si="84"/>
        <v>0</v>
      </c>
      <c r="I793" s="13"/>
    </row>
    <row r="794" spans="1:9">
      <c r="A794" s="17">
        <v>17.600000000000001</v>
      </c>
      <c r="B794" s="27">
        <v>42872</v>
      </c>
      <c r="C794" s="6">
        <f t="shared" si="85"/>
        <v>17.925000000000001</v>
      </c>
      <c r="D794" s="18">
        <f t="shared" si="88"/>
        <v>17.945</v>
      </c>
      <c r="E794" s="1">
        <f t="shared" si="86"/>
        <v>80</v>
      </c>
      <c r="F794" s="13">
        <f t="shared" si="87"/>
        <v>0</v>
      </c>
      <c r="H794" s="1">
        <f t="shared" si="84"/>
        <v>0</v>
      </c>
      <c r="I794" s="13"/>
    </row>
    <row r="795" spans="1:9">
      <c r="A795" s="17">
        <v>18.600000000000001</v>
      </c>
      <c r="B795" s="27">
        <v>42873</v>
      </c>
      <c r="C795" s="6">
        <f t="shared" si="85"/>
        <v>18.925000000000001</v>
      </c>
      <c r="D795" s="18">
        <f t="shared" si="88"/>
        <v>17.784999999999997</v>
      </c>
      <c r="E795" s="1">
        <f t="shared" si="86"/>
        <v>80</v>
      </c>
      <c r="F795" s="13">
        <f t="shared" si="87"/>
        <v>0</v>
      </c>
      <c r="H795" s="1">
        <f t="shared" si="84"/>
        <v>0</v>
      </c>
      <c r="I795" s="13"/>
    </row>
    <row r="796" spans="1:9">
      <c r="A796" s="17">
        <v>19.899999999999999</v>
      </c>
      <c r="B796" s="27">
        <v>42874</v>
      </c>
      <c r="C796" s="6">
        <f t="shared" si="85"/>
        <v>20.224999999999998</v>
      </c>
      <c r="D796" s="18">
        <f t="shared" si="88"/>
        <v>17.645</v>
      </c>
      <c r="E796" s="1">
        <f t="shared" si="86"/>
        <v>80</v>
      </c>
      <c r="F796" s="13">
        <f t="shared" si="87"/>
        <v>0</v>
      </c>
      <c r="H796" s="1">
        <f t="shared" si="84"/>
        <v>0</v>
      </c>
      <c r="I796" s="13"/>
    </row>
    <row r="797" spans="1:9">
      <c r="A797" s="17">
        <v>14.7</v>
      </c>
      <c r="B797" s="27">
        <v>42875</v>
      </c>
      <c r="C797" s="6">
        <f t="shared" si="85"/>
        <v>15.024999999999999</v>
      </c>
      <c r="D797" s="18">
        <f t="shared" si="88"/>
        <v>17.184999999999999</v>
      </c>
      <c r="E797" s="1">
        <f t="shared" si="86"/>
        <v>80</v>
      </c>
      <c r="F797" s="13">
        <f t="shared" si="87"/>
        <v>0</v>
      </c>
      <c r="H797" s="1">
        <f t="shared" si="84"/>
        <v>0</v>
      </c>
      <c r="I797" s="13"/>
    </row>
    <row r="798" spans="1:9">
      <c r="A798" s="17">
        <v>15.8</v>
      </c>
      <c r="B798" s="27">
        <v>42876</v>
      </c>
      <c r="C798" s="6">
        <f t="shared" si="85"/>
        <v>16.125</v>
      </c>
      <c r="D798" s="18">
        <f t="shared" si="88"/>
        <v>16.965</v>
      </c>
      <c r="E798" s="1">
        <f t="shared" si="86"/>
        <v>80</v>
      </c>
      <c r="F798" s="13">
        <f t="shared" si="87"/>
        <v>0</v>
      </c>
      <c r="H798" s="1">
        <f t="shared" si="84"/>
        <v>0</v>
      </c>
      <c r="I798" s="13"/>
    </row>
    <row r="799" spans="1:9">
      <c r="A799" s="17">
        <v>15.3</v>
      </c>
      <c r="B799" s="27">
        <v>42877</v>
      </c>
      <c r="C799" s="6">
        <f t="shared" si="85"/>
        <v>15.625</v>
      </c>
      <c r="D799" s="18">
        <f t="shared" si="88"/>
        <v>15.864999999999998</v>
      </c>
      <c r="E799" s="1">
        <f t="shared" si="86"/>
        <v>80</v>
      </c>
      <c r="F799" s="13">
        <f t="shared" si="87"/>
        <v>0</v>
      </c>
      <c r="H799" s="1">
        <f t="shared" si="84"/>
        <v>0</v>
      </c>
      <c r="I799" s="13"/>
    </row>
    <row r="800" spans="1:9">
      <c r="A800" s="17">
        <v>17.5</v>
      </c>
      <c r="B800" s="27">
        <v>42878</v>
      </c>
      <c r="C800" s="6">
        <f t="shared" si="85"/>
        <v>17.824999999999999</v>
      </c>
      <c r="D800" s="18">
        <f t="shared" si="88"/>
        <v>15.764999999999997</v>
      </c>
      <c r="E800" s="1">
        <f t="shared" si="86"/>
        <v>80</v>
      </c>
      <c r="F800" s="13">
        <f t="shared" si="87"/>
        <v>0</v>
      </c>
      <c r="H800" s="1">
        <f t="shared" si="84"/>
        <v>0</v>
      </c>
      <c r="I800" s="13"/>
    </row>
    <row r="801" spans="1:9">
      <c r="A801" s="17">
        <v>14.4</v>
      </c>
      <c r="B801" s="27">
        <v>42879</v>
      </c>
      <c r="C801" s="6">
        <f t="shared" si="85"/>
        <v>14.725</v>
      </c>
      <c r="D801" s="18">
        <f t="shared" si="88"/>
        <v>15.925000000000001</v>
      </c>
      <c r="E801" s="1">
        <f t="shared" si="86"/>
        <v>80</v>
      </c>
      <c r="F801" s="13">
        <f t="shared" si="87"/>
        <v>0</v>
      </c>
      <c r="H801" s="1">
        <f t="shared" si="84"/>
        <v>0</v>
      </c>
      <c r="I801" s="13"/>
    </row>
    <row r="802" spans="1:9">
      <c r="A802" s="17">
        <v>14.2</v>
      </c>
      <c r="B802" s="27">
        <v>42880</v>
      </c>
      <c r="C802" s="6">
        <f t="shared" si="85"/>
        <v>14.524999999999999</v>
      </c>
      <c r="D802" s="18">
        <f t="shared" si="88"/>
        <v>16.544999999999998</v>
      </c>
      <c r="E802" s="1">
        <f t="shared" si="86"/>
        <v>80</v>
      </c>
      <c r="F802" s="13">
        <f t="shared" si="87"/>
        <v>0</v>
      </c>
      <c r="H802" s="1">
        <f t="shared" si="84"/>
        <v>0</v>
      </c>
      <c r="I802" s="13"/>
    </row>
    <row r="803" spans="1:9">
      <c r="A803" s="17">
        <v>16.600000000000001</v>
      </c>
      <c r="B803" s="27">
        <v>42881</v>
      </c>
      <c r="C803" s="6">
        <f t="shared" si="85"/>
        <v>16.925000000000001</v>
      </c>
      <c r="D803" s="18">
        <f t="shared" si="88"/>
        <v>16.884999999999998</v>
      </c>
      <c r="E803" s="1">
        <f t="shared" si="86"/>
        <v>80</v>
      </c>
      <c r="F803" s="13">
        <f t="shared" si="87"/>
        <v>0</v>
      </c>
      <c r="H803" s="1">
        <f t="shared" si="84"/>
        <v>0</v>
      </c>
      <c r="I803" s="13"/>
    </row>
    <row r="804" spans="1:9">
      <c r="A804" s="17">
        <v>18.399999999999999</v>
      </c>
      <c r="B804" s="27">
        <v>42882</v>
      </c>
      <c r="C804" s="6">
        <f t="shared" si="85"/>
        <v>18.724999999999998</v>
      </c>
      <c r="D804" s="18">
        <f t="shared" si="88"/>
        <v>18.524999999999999</v>
      </c>
      <c r="E804" s="1">
        <f t="shared" si="86"/>
        <v>80</v>
      </c>
      <c r="F804" s="13">
        <f t="shared" si="87"/>
        <v>0</v>
      </c>
      <c r="H804" s="1">
        <f t="shared" si="84"/>
        <v>0</v>
      </c>
      <c r="I804" s="13"/>
    </row>
    <row r="805" spans="1:9">
      <c r="A805" s="17">
        <v>19.2</v>
      </c>
      <c r="B805" s="27">
        <v>42883</v>
      </c>
      <c r="C805" s="6">
        <f t="shared" si="85"/>
        <v>19.524999999999999</v>
      </c>
      <c r="D805" s="18">
        <f t="shared" si="88"/>
        <v>20.204999999999998</v>
      </c>
      <c r="E805" s="1">
        <f t="shared" si="86"/>
        <v>80</v>
      </c>
      <c r="F805" s="13">
        <f t="shared" si="87"/>
        <v>0</v>
      </c>
      <c r="H805" s="1">
        <f t="shared" si="84"/>
        <v>0</v>
      </c>
      <c r="I805" s="13"/>
    </row>
    <row r="806" spans="1:9">
      <c r="A806" s="17">
        <v>22.6</v>
      </c>
      <c r="B806" s="27">
        <v>42884</v>
      </c>
      <c r="C806" s="6">
        <f t="shared" si="85"/>
        <v>22.925000000000001</v>
      </c>
      <c r="D806" s="18">
        <f t="shared" si="88"/>
        <v>20.805</v>
      </c>
      <c r="E806" s="1">
        <f t="shared" si="86"/>
        <v>80</v>
      </c>
      <c r="F806" s="13">
        <f t="shared" si="87"/>
        <v>0</v>
      </c>
      <c r="H806" s="1">
        <f t="shared" si="84"/>
        <v>0</v>
      </c>
      <c r="I806" s="13"/>
    </row>
    <row r="807" spans="1:9">
      <c r="A807" s="17">
        <v>22.6</v>
      </c>
      <c r="B807" s="27">
        <v>42885</v>
      </c>
      <c r="C807" s="6">
        <f t="shared" si="85"/>
        <v>22.925000000000001</v>
      </c>
      <c r="D807" s="18">
        <f t="shared" si="88"/>
        <v>20.785</v>
      </c>
      <c r="E807" s="1">
        <f t="shared" si="86"/>
        <v>80</v>
      </c>
      <c r="F807" s="13">
        <f t="shared" si="87"/>
        <v>0</v>
      </c>
      <c r="H807" s="1">
        <f t="shared" si="84"/>
        <v>0</v>
      </c>
      <c r="I807" s="13"/>
    </row>
    <row r="808" spans="1:9">
      <c r="A808" s="17">
        <v>19.600000000000001</v>
      </c>
      <c r="B808" s="27">
        <v>42886</v>
      </c>
      <c r="C808" s="6">
        <f t="shared" si="85"/>
        <v>19.925000000000001</v>
      </c>
      <c r="D808" s="18">
        <f t="shared" si="88"/>
        <v>20.765000000000001</v>
      </c>
      <c r="E808" s="1">
        <f t="shared" si="86"/>
        <v>80</v>
      </c>
      <c r="F808" s="13">
        <f t="shared" si="87"/>
        <v>0</v>
      </c>
      <c r="H808" s="1">
        <f t="shared" si="84"/>
        <v>0</v>
      </c>
      <c r="I808" s="13"/>
    </row>
    <row r="809" spans="1:9">
      <c r="A809" s="17">
        <v>18.3</v>
      </c>
      <c r="B809" s="27">
        <v>42887</v>
      </c>
      <c r="C809" s="6">
        <f t="shared" si="85"/>
        <v>18.625</v>
      </c>
      <c r="D809" s="18">
        <f t="shared" si="88"/>
        <v>20.405000000000001</v>
      </c>
      <c r="E809" s="1">
        <f t="shared" si="86"/>
        <v>80</v>
      </c>
      <c r="F809" s="13">
        <f t="shared" si="87"/>
        <v>0</v>
      </c>
      <c r="H809" s="1">
        <f t="shared" si="84"/>
        <v>0</v>
      </c>
      <c r="I809" s="13"/>
    </row>
    <row r="810" spans="1:9">
      <c r="A810" s="17">
        <v>19.100000000000001</v>
      </c>
      <c r="B810" s="27">
        <v>42888</v>
      </c>
      <c r="C810" s="6">
        <f t="shared" si="85"/>
        <v>19.425000000000001</v>
      </c>
      <c r="D810" s="18">
        <f t="shared" si="88"/>
        <v>19.324999999999999</v>
      </c>
      <c r="E810" s="1">
        <f t="shared" si="86"/>
        <v>80</v>
      </c>
      <c r="F810" s="13">
        <f t="shared" si="87"/>
        <v>0</v>
      </c>
      <c r="H810" s="1">
        <f t="shared" si="84"/>
        <v>0</v>
      </c>
      <c r="I810" s="13"/>
    </row>
    <row r="811" spans="1:9">
      <c r="A811" s="17">
        <v>20.8</v>
      </c>
      <c r="B811" s="27">
        <v>42889</v>
      </c>
      <c r="C811" s="6">
        <f t="shared" si="85"/>
        <v>21.125</v>
      </c>
      <c r="D811" s="18">
        <f t="shared" si="88"/>
        <v>18.684999999999995</v>
      </c>
      <c r="E811" s="1">
        <f t="shared" si="86"/>
        <v>80</v>
      </c>
      <c r="F811" s="13">
        <f t="shared" si="87"/>
        <v>0</v>
      </c>
      <c r="H811" s="1">
        <f t="shared" si="84"/>
        <v>0</v>
      </c>
      <c r="I811" s="13"/>
    </row>
    <row r="812" spans="1:9">
      <c r="A812" s="17">
        <v>17.2</v>
      </c>
      <c r="B812" s="27">
        <v>42890</v>
      </c>
      <c r="C812" s="6">
        <f t="shared" si="85"/>
        <v>17.524999999999999</v>
      </c>
      <c r="D812" s="18">
        <f t="shared" si="88"/>
        <v>18.524999999999999</v>
      </c>
      <c r="E812" s="1">
        <f t="shared" si="86"/>
        <v>80</v>
      </c>
      <c r="F812" s="13">
        <f t="shared" si="87"/>
        <v>0</v>
      </c>
      <c r="H812" s="1">
        <f t="shared" si="84"/>
        <v>0</v>
      </c>
      <c r="I812" s="13"/>
    </row>
    <row r="813" spans="1:9">
      <c r="A813" s="17">
        <v>16.399999999999999</v>
      </c>
      <c r="B813" s="27">
        <v>42891</v>
      </c>
      <c r="C813" s="6">
        <f t="shared" si="85"/>
        <v>16.724999999999998</v>
      </c>
      <c r="D813" s="18">
        <f t="shared" si="88"/>
        <v>17.484999999999999</v>
      </c>
      <c r="E813" s="1">
        <f t="shared" si="86"/>
        <v>80</v>
      </c>
      <c r="F813" s="13">
        <f t="shared" si="87"/>
        <v>0</v>
      </c>
      <c r="H813" s="1">
        <f t="shared" si="84"/>
        <v>0</v>
      </c>
      <c r="I813" s="13"/>
    </row>
    <row r="814" spans="1:9">
      <c r="A814" s="17">
        <v>17.5</v>
      </c>
      <c r="B814" s="27">
        <v>42892</v>
      </c>
      <c r="C814" s="6">
        <f t="shared" si="85"/>
        <v>17.824999999999999</v>
      </c>
      <c r="D814" s="18">
        <f t="shared" si="88"/>
        <v>16.505000000000003</v>
      </c>
      <c r="E814" s="1">
        <f t="shared" si="86"/>
        <v>80</v>
      </c>
      <c r="F814" s="13">
        <f t="shared" si="87"/>
        <v>0</v>
      </c>
      <c r="H814" s="1">
        <f t="shared" si="84"/>
        <v>0</v>
      </c>
      <c r="I814" s="13"/>
    </row>
    <row r="815" spans="1:9">
      <c r="A815" s="17">
        <v>13.899999999999999</v>
      </c>
      <c r="B815" s="27">
        <v>42893</v>
      </c>
      <c r="C815" s="6">
        <f t="shared" si="85"/>
        <v>14.224999999999998</v>
      </c>
      <c r="D815" s="18">
        <f t="shared" si="88"/>
        <v>17.065000000000001</v>
      </c>
      <c r="E815" s="1">
        <f t="shared" si="86"/>
        <v>80</v>
      </c>
      <c r="F815" s="13">
        <f t="shared" si="87"/>
        <v>0</v>
      </c>
      <c r="H815" s="1">
        <f t="shared" si="84"/>
        <v>0</v>
      </c>
      <c r="I815" s="13"/>
    </row>
    <row r="816" spans="1:9">
      <c r="A816" s="17">
        <v>15.9</v>
      </c>
      <c r="B816" s="27">
        <v>42894</v>
      </c>
      <c r="C816" s="6">
        <f t="shared" si="85"/>
        <v>16.225000000000001</v>
      </c>
      <c r="D816" s="18">
        <f t="shared" si="88"/>
        <v>17.425000000000001</v>
      </c>
      <c r="E816" s="1">
        <f t="shared" si="86"/>
        <v>80</v>
      </c>
      <c r="F816" s="13">
        <f t="shared" si="87"/>
        <v>0</v>
      </c>
      <c r="H816" s="1">
        <f t="shared" si="84"/>
        <v>0</v>
      </c>
      <c r="I816" s="13"/>
    </row>
    <row r="817" spans="1:9">
      <c r="A817" s="17">
        <v>20</v>
      </c>
      <c r="B817" s="27">
        <v>42895</v>
      </c>
      <c r="C817" s="6">
        <f t="shared" si="85"/>
        <v>20.324999999999999</v>
      </c>
      <c r="D817" s="18">
        <f t="shared" si="88"/>
        <v>17.884999999999998</v>
      </c>
      <c r="E817" s="1">
        <f t="shared" si="86"/>
        <v>80</v>
      </c>
      <c r="F817" s="13">
        <f t="shared" si="87"/>
        <v>0</v>
      </c>
      <c r="H817" s="1">
        <f t="shared" si="84"/>
        <v>0</v>
      </c>
      <c r="I817" s="13"/>
    </row>
    <row r="818" spans="1:9">
      <c r="A818" s="17">
        <v>18.2</v>
      </c>
      <c r="B818" s="27">
        <v>42896</v>
      </c>
      <c r="C818" s="6">
        <f t="shared" si="85"/>
        <v>18.524999999999999</v>
      </c>
      <c r="D818" s="18">
        <f t="shared" si="88"/>
        <v>19.584999999999997</v>
      </c>
      <c r="E818" s="1">
        <f t="shared" si="86"/>
        <v>80</v>
      </c>
      <c r="F818" s="13">
        <f t="shared" si="87"/>
        <v>0</v>
      </c>
      <c r="H818" s="1">
        <f t="shared" si="84"/>
        <v>0</v>
      </c>
      <c r="I818" s="13"/>
    </row>
    <row r="819" spans="1:9">
      <c r="A819" s="17">
        <v>19.8</v>
      </c>
      <c r="B819" s="27">
        <v>42897</v>
      </c>
      <c r="C819" s="6">
        <f t="shared" si="85"/>
        <v>20.125</v>
      </c>
      <c r="D819" s="18">
        <f t="shared" si="88"/>
        <v>19.864999999999998</v>
      </c>
      <c r="E819" s="1">
        <f t="shared" si="86"/>
        <v>80</v>
      </c>
      <c r="F819" s="13">
        <f t="shared" si="87"/>
        <v>0</v>
      </c>
      <c r="H819" s="1">
        <f t="shared" si="84"/>
        <v>0</v>
      </c>
      <c r="I819" s="13"/>
    </row>
    <row r="820" spans="1:9">
      <c r="A820" s="17">
        <v>22.4</v>
      </c>
      <c r="B820" s="27">
        <v>42898</v>
      </c>
      <c r="C820" s="6">
        <f t="shared" si="85"/>
        <v>22.724999999999998</v>
      </c>
      <c r="D820" s="18">
        <f t="shared" si="88"/>
        <v>19.384999999999998</v>
      </c>
      <c r="E820" s="1">
        <f t="shared" si="86"/>
        <v>80</v>
      </c>
      <c r="F820" s="13">
        <f t="shared" si="87"/>
        <v>0</v>
      </c>
      <c r="H820" s="1">
        <f t="shared" si="84"/>
        <v>0</v>
      </c>
      <c r="I820" s="13"/>
    </row>
    <row r="821" spans="1:9">
      <c r="A821" s="17">
        <v>17.3</v>
      </c>
      <c r="B821" s="27">
        <v>42899</v>
      </c>
      <c r="C821" s="6">
        <f t="shared" si="85"/>
        <v>17.625</v>
      </c>
      <c r="D821" s="18">
        <f t="shared" si="88"/>
        <v>19.784999999999997</v>
      </c>
      <c r="E821" s="1">
        <f t="shared" si="86"/>
        <v>80</v>
      </c>
      <c r="F821" s="13">
        <f t="shared" si="87"/>
        <v>0</v>
      </c>
      <c r="H821" s="1">
        <f t="shared" si="84"/>
        <v>0</v>
      </c>
      <c r="I821" s="13"/>
    </row>
    <row r="822" spans="1:9">
      <c r="A822" s="17">
        <v>17.600000000000001</v>
      </c>
      <c r="B822" s="27">
        <v>42900</v>
      </c>
      <c r="C822" s="6">
        <f t="shared" si="85"/>
        <v>17.925000000000001</v>
      </c>
      <c r="D822" s="18">
        <f t="shared" si="88"/>
        <v>19.544999999999995</v>
      </c>
      <c r="E822" s="1">
        <f t="shared" si="86"/>
        <v>80</v>
      </c>
      <c r="F822" s="13">
        <f t="shared" si="87"/>
        <v>0</v>
      </c>
      <c r="H822" s="1">
        <f t="shared" si="84"/>
        <v>0</v>
      </c>
      <c r="I822" s="13"/>
    </row>
    <row r="823" spans="1:9">
      <c r="A823" s="17">
        <v>20.2</v>
      </c>
      <c r="B823" s="27">
        <v>42901</v>
      </c>
      <c r="C823" s="6">
        <f t="shared" si="85"/>
        <v>20.524999999999999</v>
      </c>
      <c r="D823" s="18">
        <f t="shared" si="88"/>
        <v>18.265000000000001</v>
      </c>
      <c r="E823" s="1">
        <f t="shared" si="86"/>
        <v>80</v>
      </c>
      <c r="F823" s="13">
        <f t="shared" si="87"/>
        <v>0</v>
      </c>
      <c r="H823" s="1">
        <f t="shared" si="84"/>
        <v>0</v>
      </c>
      <c r="I823" s="13"/>
    </row>
    <row r="824" spans="1:9">
      <c r="A824" s="17">
        <v>18.600000000000001</v>
      </c>
      <c r="B824" s="27">
        <v>42902</v>
      </c>
      <c r="C824" s="6">
        <f t="shared" si="85"/>
        <v>18.925000000000001</v>
      </c>
      <c r="D824" s="18">
        <f t="shared" si="88"/>
        <v>18.565000000000001</v>
      </c>
      <c r="E824" s="1">
        <f t="shared" si="86"/>
        <v>80</v>
      </c>
      <c r="F824" s="13">
        <f t="shared" si="87"/>
        <v>0</v>
      </c>
      <c r="H824" s="1">
        <f t="shared" si="84"/>
        <v>0</v>
      </c>
      <c r="I824" s="13"/>
    </row>
    <row r="825" spans="1:9">
      <c r="A825" s="17">
        <v>16</v>
      </c>
      <c r="B825" s="27">
        <v>42903</v>
      </c>
      <c r="C825" s="6">
        <f t="shared" si="85"/>
        <v>16.324999999999999</v>
      </c>
      <c r="D825" s="18">
        <f t="shared" si="88"/>
        <v>19.305</v>
      </c>
      <c r="E825" s="1">
        <f t="shared" si="86"/>
        <v>80</v>
      </c>
      <c r="F825" s="13">
        <f t="shared" si="87"/>
        <v>0</v>
      </c>
      <c r="H825" s="1">
        <f t="shared" si="84"/>
        <v>0</v>
      </c>
      <c r="I825" s="13"/>
    </row>
    <row r="826" spans="1:9">
      <c r="A826" s="17">
        <v>18.8</v>
      </c>
      <c r="B826" s="27">
        <v>42904</v>
      </c>
      <c r="C826" s="6">
        <f t="shared" si="85"/>
        <v>19.125</v>
      </c>
      <c r="D826" s="18">
        <f t="shared" si="88"/>
        <v>20.145</v>
      </c>
      <c r="E826" s="1">
        <f t="shared" si="86"/>
        <v>80</v>
      </c>
      <c r="F826" s="13">
        <f t="shared" si="87"/>
        <v>0</v>
      </c>
      <c r="H826" s="1">
        <f t="shared" si="84"/>
        <v>0</v>
      </c>
      <c r="I826" s="13"/>
    </row>
    <row r="827" spans="1:9">
      <c r="A827" s="17">
        <v>21.3</v>
      </c>
      <c r="B827" s="27">
        <v>42905</v>
      </c>
      <c r="C827" s="6">
        <f t="shared" si="85"/>
        <v>21.625</v>
      </c>
      <c r="D827" s="18">
        <f t="shared" si="88"/>
        <v>20.945</v>
      </c>
      <c r="E827" s="1">
        <f t="shared" si="86"/>
        <v>80</v>
      </c>
      <c r="F827" s="13">
        <f t="shared" si="87"/>
        <v>0</v>
      </c>
      <c r="H827" s="1">
        <f t="shared" si="84"/>
        <v>0</v>
      </c>
      <c r="I827" s="13"/>
    </row>
    <row r="828" spans="1:9">
      <c r="A828" s="17">
        <v>24.4</v>
      </c>
      <c r="B828" s="27">
        <v>42906</v>
      </c>
      <c r="C828" s="6">
        <f t="shared" si="85"/>
        <v>24.724999999999998</v>
      </c>
      <c r="D828" s="18">
        <f t="shared" si="88"/>
        <v>22.224999999999998</v>
      </c>
      <c r="E828" s="1">
        <f t="shared" si="86"/>
        <v>80</v>
      </c>
      <c r="F828" s="13">
        <f t="shared" si="87"/>
        <v>0</v>
      </c>
      <c r="H828" s="1">
        <f t="shared" si="84"/>
        <v>0</v>
      </c>
      <c r="I828" s="13"/>
    </row>
    <row r="829" spans="1:9">
      <c r="A829" s="17">
        <v>22.6</v>
      </c>
      <c r="B829" s="27">
        <v>42907</v>
      </c>
      <c r="C829" s="6">
        <f t="shared" si="85"/>
        <v>22.925000000000001</v>
      </c>
      <c r="D829" s="18">
        <f t="shared" si="88"/>
        <v>22.584999999999997</v>
      </c>
      <c r="E829" s="1">
        <f t="shared" si="86"/>
        <v>80</v>
      </c>
      <c r="F829" s="13">
        <f t="shared" si="87"/>
        <v>0</v>
      </c>
      <c r="H829" s="1">
        <f t="shared" si="84"/>
        <v>0</v>
      </c>
      <c r="I829" s="13"/>
    </row>
    <row r="830" spans="1:9">
      <c r="A830" s="17">
        <v>22.4</v>
      </c>
      <c r="B830" s="27">
        <v>42908</v>
      </c>
      <c r="C830" s="6">
        <f t="shared" si="85"/>
        <v>22.724999999999998</v>
      </c>
      <c r="D830" s="18">
        <f t="shared" si="88"/>
        <v>22.805</v>
      </c>
      <c r="E830" s="1">
        <f t="shared" si="86"/>
        <v>80</v>
      </c>
      <c r="F830" s="13">
        <f t="shared" si="87"/>
        <v>0</v>
      </c>
      <c r="H830" s="1">
        <f t="shared" si="84"/>
        <v>0</v>
      </c>
      <c r="I830" s="13"/>
    </row>
    <row r="831" spans="1:9">
      <c r="A831" s="17">
        <v>20.6</v>
      </c>
      <c r="B831" s="27">
        <v>42909</v>
      </c>
      <c r="C831" s="6">
        <f t="shared" si="85"/>
        <v>20.925000000000001</v>
      </c>
      <c r="D831" s="18">
        <f t="shared" si="88"/>
        <v>22.244999999999997</v>
      </c>
      <c r="E831" s="1">
        <f t="shared" si="86"/>
        <v>80</v>
      </c>
      <c r="F831" s="13">
        <f t="shared" si="87"/>
        <v>0</v>
      </c>
      <c r="H831" s="1">
        <f t="shared" si="84"/>
        <v>0</v>
      </c>
      <c r="I831" s="13"/>
    </row>
    <row r="832" spans="1:9">
      <c r="A832" s="17">
        <v>22.4</v>
      </c>
      <c r="B832" s="27">
        <v>42910</v>
      </c>
      <c r="C832" s="6">
        <f t="shared" si="85"/>
        <v>22.724999999999998</v>
      </c>
      <c r="D832" s="18">
        <f t="shared" si="88"/>
        <v>21.945</v>
      </c>
      <c r="E832" s="1">
        <f t="shared" si="86"/>
        <v>80</v>
      </c>
      <c r="F832" s="13">
        <f t="shared" si="87"/>
        <v>0</v>
      </c>
      <c r="H832" s="1">
        <f t="shared" si="84"/>
        <v>0</v>
      </c>
      <c r="I832" s="13"/>
    </row>
    <row r="833" spans="1:9">
      <c r="A833" s="17">
        <v>21.6</v>
      </c>
      <c r="B833" s="27">
        <v>42911</v>
      </c>
      <c r="C833" s="6">
        <f t="shared" si="85"/>
        <v>21.925000000000001</v>
      </c>
      <c r="D833" s="18">
        <f t="shared" si="88"/>
        <v>21.085000000000001</v>
      </c>
      <c r="E833" s="1">
        <f t="shared" si="86"/>
        <v>80</v>
      </c>
      <c r="F833" s="13">
        <f t="shared" si="87"/>
        <v>0</v>
      </c>
      <c r="H833" s="1">
        <f t="shared" si="84"/>
        <v>0</v>
      </c>
      <c r="I833" s="13"/>
    </row>
    <row r="834" spans="1:9">
      <c r="A834" s="17">
        <v>21.1</v>
      </c>
      <c r="B834" s="27">
        <v>42912</v>
      </c>
      <c r="C834" s="6">
        <f t="shared" si="85"/>
        <v>21.425000000000001</v>
      </c>
      <c r="D834" s="18">
        <f t="shared" si="88"/>
        <v>20.984999999999999</v>
      </c>
      <c r="E834" s="1">
        <f t="shared" si="86"/>
        <v>80</v>
      </c>
      <c r="F834" s="13">
        <f t="shared" si="87"/>
        <v>0</v>
      </c>
      <c r="H834" s="1">
        <f t="shared" si="84"/>
        <v>0</v>
      </c>
      <c r="I834" s="13"/>
    </row>
    <row r="835" spans="1:9">
      <c r="A835" s="17">
        <v>18.100000000000001</v>
      </c>
      <c r="B835" s="27">
        <v>42913</v>
      </c>
      <c r="C835" s="6">
        <f t="shared" si="85"/>
        <v>18.425000000000001</v>
      </c>
      <c r="D835" s="18">
        <f t="shared" si="88"/>
        <v>19.984999999999999</v>
      </c>
      <c r="E835" s="1">
        <f t="shared" si="86"/>
        <v>80</v>
      </c>
      <c r="F835" s="13">
        <f t="shared" si="87"/>
        <v>0</v>
      </c>
      <c r="H835" s="1">
        <f t="shared" si="84"/>
        <v>0</v>
      </c>
      <c r="I835" s="13"/>
    </row>
    <row r="836" spans="1:9">
      <c r="A836" s="17">
        <v>20.100000000000001</v>
      </c>
      <c r="B836" s="27">
        <v>42914</v>
      </c>
      <c r="C836" s="6">
        <f t="shared" si="85"/>
        <v>20.425000000000001</v>
      </c>
      <c r="D836" s="18">
        <f t="shared" si="88"/>
        <v>19.324999999999999</v>
      </c>
      <c r="E836" s="1">
        <f t="shared" si="86"/>
        <v>80</v>
      </c>
      <c r="F836" s="13">
        <f t="shared" si="87"/>
        <v>0</v>
      </c>
      <c r="H836" s="1">
        <f t="shared" si="84"/>
        <v>0</v>
      </c>
      <c r="I836" s="13"/>
    </row>
    <row r="837" spans="1:9">
      <c r="A837" s="17">
        <v>17.399999999999999</v>
      </c>
      <c r="B837" s="27">
        <v>42915</v>
      </c>
      <c r="C837" s="6">
        <f t="shared" si="85"/>
        <v>17.724999999999998</v>
      </c>
      <c r="D837" s="18">
        <f t="shared" si="88"/>
        <v>18.744999999999997</v>
      </c>
      <c r="E837" s="1">
        <f t="shared" si="86"/>
        <v>80</v>
      </c>
      <c r="F837" s="13">
        <f t="shared" si="87"/>
        <v>0</v>
      </c>
      <c r="H837" s="1">
        <f t="shared" si="84"/>
        <v>0</v>
      </c>
      <c r="I837" s="13"/>
    </row>
    <row r="838" spans="1:9">
      <c r="A838" s="17">
        <v>18.3</v>
      </c>
      <c r="B838" s="27">
        <v>42916</v>
      </c>
      <c r="C838" s="6">
        <f t="shared" si="85"/>
        <v>18.625</v>
      </c>
      <c r="D838" s="18">
        <f t="shared" si="88"/>
        <v>18.764999999999997</v>
      </c>
      <c r="E838" s="1">
        <f t="shared" si="86"/>
        <v>80</v>
      </c>
      <c r="F838" s="13">
        <f t="shared" si="87"/>
        <v>0</v>
      </c>
      <c r="H838" s="1">
        <f t="shared" si="84"/>
        <v>0</v>
      </c>
      <c r="I838" s="13"/>
    </row>
    <row r="839" spans="1:9">
      <c r="A839" s="17">
        <v>18.2</v>
      </c>
      <c r="B839" s="27">
        <v>42917</v>
      </c>
      <c r="C839" s="6">
        <f t="shared" si="85"/>
        <v>18.524999999999999</v>
      </c>
      <c r="D839" s="18">
        <f t="shared" si="88"/>
        <v>18.344999999999999</v>
      </c>
      <c r="E839" s="1">
        <f t="shared" si="86"/>
        <v>80</v>
      </c>
      <c r="F839" s="13">
        <f t="shared" si="87"/>
        <v>0</v>
      </c>
      <c r="H839" s="1">
        <f t="shared" si="84"/>
        <v>0</v>
      </c>
      <c r="I839" s="13"/>
    </row>
    <row r="840" spans="1:9">
      <c r="A840" s="17">
        <v>18.2</v>
      </c>
      <c r="B840" s="27">
        <v>42918</v>
      </c>
      <c r="C840" s="6">
        <f t="shared" si="85"/>
        <v>18.524999999999999</v>
      </c>
      <c r="D840" s="18">
        <f t="shared" si="88"/>
        <v>18.625</v>
      </c>
      <c r="E840" s="1">
        <f t="shared" si="86"/>
        <v>80</v>
      </c>
      <c r="F840" s="13">
        <f t="shared" si="87"/>
        <v>0</v>
      </c>
      <c r="H840" s="1">
        <f t="shared" si="84"/>
        <v>0</v>
      </c>
      <c r="I840" s="13"/>
    </row>
    <row r="841" spans="1:9">
      <c r="A841" s="17">
        <v>18</v>
      </c>
      <c r="B841" s="27">
        <v>42919</v>
      </c>
      <c r="C841" s="6">
        <f t="shared" si="85"/>
        <v>18.324999999999999</v>
      </c>
      <c r="D841" s="18">
        <f t="shared" si="88"/>
        <v>18.925000000000001</v>
      </c>
      <c r="E841" s="1">
        <f t="shared" si="86"/>
        <v>80</v>
      </c>
      <c r="F841" s="13">
        <f t="shared" si="87"/>
        <v>0</v>
      </c>
      <c r="H841" s="1">
        <f t="shared" si="84"/>
        <v>0</v>
      </c>
      <c r="I841" s="13"/>
    </row>
    <row r="842" spans="1:9">
      <c r="A842" s="17">
        <v>18.8</v>
      </c>
      <c r="B842" s="27">
        <v>42920</v>
      </c>
      <c r="C842" s="6">
        <f t="shared" si="85"/>
        <v>19.125</v>
      </c>
      <c r="D842" s="18">
        <f t="shared" si="88"/>
        <v>19.344999999999999</v>
      </c>
      <c r="E842" s="1">
        <f t="shared" si="86"/>
        <v>80</v>
      </c>
      <c r="F842" s="13">
        <f t="shared" si="87"/>
        <v>0</v>
      </c>
      <c r="H842" s="1">
        <f t="shared" si="84"/>
        <v>0</v>
      </c>
      <c r="I842" s="13"/>
    </row>
    <row r="843" spans="1:9">
      <c r="A843" s="17">
        <v>19.8</v>
      </c>
      <c r="B843" s="27">
        <v>42921</v>
      </c>
      <c r="C843" s="6">
        <f t="shared" si="85"/>
        <v>20.125</v>
      </c>
      <c r="D843" s="18">
        <f t="shared" si="88"/>
        <v>20.105</v>
      </c>
      <c r="E843" s="1">
        <f t="shared" si="86"/>
        <v>80</v>
      </c>
      <c r="F843" s="13">
        <f t="shared" si="87"/>
        <v>0</v>
      </c>
      <c r="H843" s="1">
        <f t="shared" si="84"/>
        <v>0</v>
      </c>
      <c r="I843" s="13"/>
    </row>
    <row r="844" spans="1:9">
      <c r="A844" s="17">
        <v>20.3</v>
      </c>
      <c r="B844" s="27">
        <v>42922</v>
      </c>
      <c r="C844" s="6">
        <f t="shared" si="85"/>
        <v>20.625</v>
      </c>
      <c r="D844" s="18">
        <f t="shared" si="88"/>
        <v>21.065000000000001</v>
      </c>
      <c r="E844" s="1">
        <f t="shared" si="86"/>
        <v>80</v>
      </c>
      <c r="F844" s="13">
        <f t="shared" si="87"/>
        <v>0</v>
      </c>
      <c r="H844" s="1">
        <f t="shared" si="84"/>
        <v>0</v>
      </c>
      <c r="I844" s="13"/>
    </row>
    <row r="845" spans="1:9">
      <c r="A845" s="17">
        <v>22</v>
      </c>
      <c r="B845" s="27">
        <v>42923</v>
      </c>
      <c r="C845" s="6">
        <f t="shared" si="85"/>
        <v>22.324999999999999</v>
      </c>
      <c r="D845" s="18">
        <f t="shared" si="88"/>
        <v>21.865000000000002</v>
      </c>
      <c r="E845" s="1">
        <f t="shared" si="86"/>
        <v>80</v>
      </c>
      <c r="F845" s="13">
        <f t="shared" si="87"/>
        <v>0</v>
      </c>
      <c r="H845" s="1">
        <f t="shared" si="84"/>
        <v>0</v>
      </c>
      <c r="I845" s="13"/>
    </row>
    <row r="846" spans="1:9">
      <c r="A846" s="17">
        <v>22.8</v>
      </c>
      <c r="B846" s="27">
        <v>42924</v>
      </c>
      <c r="C846" s="6">
        <f t="shared" si="85"/>
        <v>23.125</v>
      </c>
      <c r="D846" s="18">
        <f t="shared" si="88"/>
        <v>22.744999999999997</v>
      </c>
      <c r="E846" s="1">
        <f t="shared" si="86"/>
        <v>80</v>
      </c>
      <c r="F846" s="13">
        <f t="shared" si="87"/>
        <v>0</v>
      </c>
      <c r="H846" s="1">
        <f t="shared" si="84"/>
        <v>0</v>
      </c>
      <c r="I846" s="13"/>
    </row>
    <row r="847" spans="1:9">
      <c r="A847" s="17">
        <v>22.8</v>
      </c>
      <c r="B847" s="27">
        <v>42925</v>
      </c>
      <c r="C847" s="6">
        <f t="shared" si="85"/>
        <v>23.125</v>
      </c>
      <c r="D847" s="18">
        <f t="shared" si="88"/>
        <v>22.725000000000001</v>
      </c>
      <c r="E847" s="1">
        <f t="shared" si="86"/>
        <v>80</v>
      </c>
      <c r="F847" s="13">
        <f t="shared" si="87"/>
        <v>0</v>
      </c>
      <c r="H847" s="1">
        <f t="shared" si="84"/>
        <v>0</v>
      </c>
      <c r="I847" s="13"/>
    </row>
    <row r="848" spans="1:9">
      <c r="A848" s="17">
        <v>24.2</v>
      </c>
      <c r="B848" s="27">
        <v>42926</v>
      </c>
      <c r="C848" s="6">
        <f t="shared" si="85"/>
        <v>24.524999999999999</v>
      </c>
      <c r="D848" s="18">
        <f t="shared" si="88"/>
        <v>22.145000000000003</v>
      </c>
      <c r="E848" s="1">
        <f t="shared" si="86"/>
        <v>80</v>
      </c>
      <c r="F848" s="13">
        <f t="shared" si="87"/>
        <v>0</v>
      </c>
      <c r="H848" s="1">
        <f t="shared" si="84"/>
        <v>0</v>
      </c>
      <c r="I848" s="13"/>
    </row>
    <row r="849" spans="1:9">
      <c r="A849" s="17">
        <v>20.2</v>
      </c>
      <c r="B849" s="27">
        <v>42927</v>
      </c>
      <c r="C849" s="6">
        <f t="shared" si="85"/>
        <v>20.524999999999999</v>
      </c>
      <c r="D849" s="18">
        <f t="shared" si="88"/>
        <v>20.684999999999999</v>
      </c>
      <c r="E849" s="1">
        <f t="shared" si="86"/>
        <v>80</v>
      </c>
      <c r="F849" s="13">
        <f t="shared" si="87"/>
        <v>0</v>
      </c>
      <c r="H849" s="1">
        <f t="shared" ref="H849:H912" si="89">IF(F849&gt;H$15,1,0)</f>
        <v>0</v>
      </c>
      <c r="I849" s="13"/>
    </row>
    <row r="850" spans="1:9">
      <c r="A850" s="17">
        <v>19.100000000000001</v>
      </c>
      <c r="B850" s="27">
        <v>42928</v>
      </c>
      <c r="C850" s="6">
        <f t="shared" ref="C850:C913" si="90">A850+A$16</f>
        <v>19.425000000000001</v>
      </c>
      <c r="D850" s="18">
        <f t="shared" si="88"/>
        <v>19.085000000000001</v>
      </c>
      <c r="E850" s="1">
        <f t="shared" ref="E850:E913" si="91">E849+H850</f>
        <v>80</v>
      </c>
      <c r="F850" s="13">
        <f t="shared" ref="F850:F913" si="92">IF(F$16-$C850&gt;0,(F$16+F$14-$C850)*F$15/30,0)</f>
        <v>0</v>
      </c>
      <c r="H850" s="1">
        <f t="shared" si="89"/>
        <v>0</v>
      </c>
      <c r="I850" s="13"/>
    </row>
    <row r="851" spans="1:9">
      <c r="A851" s="17">
        <v>15.5</v>
      </c>
      <c r="B851" s="27">
        <v>42929</v>
      </c>
      <c r="C851" s="6">
        <f t="shared" si="90"/>
        <v>15.824999999999999</v>
      </c>
      <c r="D851" s="18">
        <f t="shared" si="88"/>
        <v>17.085000000000001</v>
      </c>
      <c r="E851" s="1">
        <f t="shared" si="91"/>
        <v>80</v>
      </c>
      <c r="F851" s="13">
        <f t="shared" si="92"/>
        <v>0</v>
      </c>
      <c r="H851" s="1">
        <f t="shared" si="89"/>
        <v>0</v>
      </c>
      <c r="I851" s="13"/>
    </row>
    <row r="852" spans="1:9">
      <c r="A852" s="17">
        <v>14.8</v>
      </c>
      <c r="B852" s="27">
        <v>42930</v>
      </c>
      <c r="C852" s="6">
        <f t="shared" si="90"/>
        <v>15.125</v>
      </c>
      <c r="D852" s="18">
        <f t="shared" ref="D852:D915" si="93">SUM(C850:C854)/5</f>
        <v>16.524999999999999</v>
      </c>
      <c r="E852" s="1">
        <f t="shared" si="91"/>
        <v>80</v>
      </c>
      <c r="F852" s="13">
        <f t="shared" si="92"/>
        <v>0</v>
      </c>
      <c r="H852" s="1">
        <f t="shared" si="89"/>
        <v>0</v>
      </c>
      <c r="I852" s="13"/>
    </row>
    <row r="853" spans="1:9">
      <c r="A853" s="17">
        <v>14.2</v>
      </c>
      <c r="B853" s="27">
        <v>42931</v>
      </c>
      <c r="C853" s="6">
        <f t="shared" si="90"/>
        <v>14.524999999999999</v>
      </c>
      <c r="D853" s="18">
        <f t="shared" si="93"/>
        <v>16.805</v>
      </c>
      <c r="E853" s="1">
        <f t="shared" si="91"/>
        <v>80</v>
      </c>
      <c r="F853" s="13">
        <f t="shared" si="92"/>
        <v>0</v>
      </c>
      <c r="H853" s="1">
        <f t="shared" si="89"/>
        <v>0</v>
      </c>
      <c r="I853" s="13"/>
    </row>
    <row r="854" spans="1:9">
      <c r="A854" s="17">
        <v>17.399999999999999</v>
      </c>
      <c r="B854" s="27">
        <v>42932</v>
      </c>
      <c r="C854" s="6">
        <f t="shared" si="90"/>
        <v>17.724999999999998</v>
      </c>
      <c r="D854" s="18">
        <f t="shared" si="93"/>
        <v>17.824999999999999</v>
      </c>
      <c r="E854" s="1">
        <f t="shared" si="91"/>
        <v>80</v>
      </c>
      <c r="F854" s="13">
        <f t="shared" si="92"/>
        <v>0</v>
      </c>
      <c r="H854" s="1">
        <f t="shared" si="89"/>
        <v>0</v>
      </c>
      <c r="I854" s="13"/>
    </row>
    <row r="855" spans="1:9">
      <c r="A855" s="17">
        <v>20.5</v>
      </c>
      <c r="B855" s="27">
        <v>42933</v>
      </c>
      <c r="C855" s="6">
        <f t="shared" si="90"/>
        <v>20.824999999999999</v>
      </c>
      <c r="D855" s="18">
        <f t="shared" si="93"/>
        <v>19.565000000000001</v>
      </c>
      <c r="E855" s="1">
        <f t="shared" si="91"/>
        <v>80</v>
      </c>
      <c r="F855" s="13">
        <f t="shared" si="92"/>
        <v>0</v>
      </c>
      <c r="H855" s="1">
        <f t="shared" si="89"/>
        <v>0</v>
      </c>
      <c r="I855" s="13"/>
    </row>
    <row r="856" spans="1:9">
      <c r="A856" s="17">
        <v>20.6</v>
      </c>
      <c r="B856" s="27">
        <v>42934</v>
      </c>
      <c r="C856" s="6">
        <f t="shared" si="90"/>
        <v>20.925000000000001</v>
      </c>
      <c r="D856" s="18">
        <f t="shared" si="93"/>
        <v>21.285</v>
      </c>
      <c r="E856" s="1">
        <f t="shared" si="91"/>
        <v>80</v>
      </c>
      <c r="F856" s="13">
        <f t="shared" si="92"/>
        <v>0</v>
      </c>
      <c r="H856" s="1">
        <f t="shared" si="89"/>
        <v>0</v>
      </c>
      <c r="I856" s="13"/>
    </row>
    <row r="857" spans="1:9">
      <c r="A857" s="17">
        <v>23.5</v>
      </c>
      <c r="B857" s="27">
        <v>42935</v>
      </c>
      <c r="C857" s="6">
        <f t="shared" si="90"/>
        <v>23.824999999999999</v>
      </c>
      <c r="D857" s="18">
        <f t="shared" si="93"/>
        <v>22.285</v>
      </c>
      <c r="E857" s="1">
        <f t="shared" si="91"/>
        <v>80</v>
      </c>
      <c r="F857" s="13">
        <f t="shared" si="92"/>
        <v>0</v>
      </c>
      <c r="H857" s="1">
        <f t="shared" si="89"/>
        <v>0</v>
      </c>
      <c r="I857" s="13"/>
    </row>
    <row r="858" spans="1:9">
      <c r="A858" s="17">
        <v>22.8</v>
      </c>
      <c r="B858" s="27">
        <v>42936</v>
      </c>
      <c r="C858" s="6">
        <f t="shared" si="90"/>
        <v>23.125</v>
      </c>
      <c r="D858" s="18">
        <f t="shared" si="93"/>
        <v>22.725000000000001</v>
      </c>
      <c r="E858" s="1">
        <f t="shared" si="91"/>
        <v>80</v>
      </c>
      <c r="F858" s="13">
        <f t="shared" si="92"/>
        <v>0</v>
      </c>
      <c r="H858" s="1">
        <f t="shared" si="89"/>
        <v>0</v>
      </c>
      <c r="I858" s="13"/>
    </row>
    <row r="859" spans="1:9">
      <c r="A859" s="17">
        <v>22.4</v>
      </c>
      <c r="B859" s="27">
        <v>42937</v>
      </c>
      <c r="C859" s="6">
        <f t="shared" si="90"/>
        <v>22.724999999999998</v>
      </c>
      <c r="D859" s="18">
        <f t="shared" si="93"/>
        <v>22.744999999999997</v>
      </c>
      <c r="E859" s="1">
        <f t="shared" si="91"/>
        <v>80</v>
      </c>
      <c r="F859" s="13">
        <f t="shared" si="92"/>
        <v>0</v>
      </c>
      <c r="H859" s="1">
        <f t="shared" si="89"/>
        <v>0</v>
      </c>
      <c r="I859" s="13"/>
    </row>
    <row r="860" spans="1:9">
      <c r="A860" s="17">
        <v>22.7</v>
      </c>
      <c r="B860" s="27">
        <v>42938</v>
      </c>
      <c r="C860" s="6">
        <f t="shared" si="90"/>
        <v>23.024999999999999</v>
      </c>
      <c r="D860" s="18">
        <f t="shared" si="93"/>
        <v>21.485000000000003</v>
      </c>
      <c r="E860" s="1">
        <f t="shared" si="91"/>
        <v>80</v>
      </c>
      <c r="F860" s="13">
        <f t="shared" si="92"/>
        <v>0</v>
      </c>
      <c r="H860" s="1">
        <f t="shared" si="89"/>
        <v>0</v>
      </c>
      <c r="I860" s="13"/>
    </row>
    <row r="861" spans="1:9">
      <c r="A861" s="17">
        <v>20.7</v>
      </c>
      <c r="B861" s="27">
        <v>42939</v>
      </c>
      <c r="C861" s="6">
        <f t="shared" si="90"/>
        <v>21.024999999999999</v>
      </c>
      <c r="D861" s="18">
        <f t="shared" si="93"/>
        <v>20.145000000000003</v>
      </c>
      <c r="E861" s="1">
        <f t="shared" si="91"/>
        <v>80</v>
      </c>
      <c r="F861" s="13">
        <f t="shared" si="92"/>
        <v>0</v>
      </c>
      <c r="H861" s="1">
        <f t="shared" si="89"/>
        <v>0</v>
      </c>
      <c r="I861" s="13"/>
    </row>
    <row r="862" spans="1:9">
      <c r="A862" s="17">
        <v>17.2</v>
      </c>
      <c r="B862" s="27">
        <v>42940</v>
      </c>
      <c r="C862" s="6">
        <f t="shared" si="90"/>
        <v>17.524999999999999</v>
      </c>
      <c r="D862" s="18">
        <f t="shared" si="93"/>
        <v>18.945</v>
      </c>
      <c r="E862" s="1">
        <f t="shared" si="91"/>
        <v>80</v>
      </c>
      <c r="F862" s="13">
        <f t="shared" si="92"/>
        <v>0</v>
      </c>
      <c r="H862" s="1">
        <f t="shared" si="89"/>
        <v>0</v>
      </c>
      <c r="I862" s="13"/>
    </row>
    <row r="863" spans="1:9">
      <c r="A863" s="17">
        <v>16.100000000000001</v>
      </c>
      <c r="B863" s="27">
        <v>42941</v>
      </c>
      <c r="C863" s="6">
        <f t="shared" si="90"/>
        <v>16.425000000000001</v>
      </c>
      <c r="D863" s="18">
        <f t="shared" si="93"/>
        <v>17.864999999999998</v>
      </c>
      <c r="E863" s="1">
        <f t="shared" si="91"/>
        <v>80</v>
      </c>
      <c r="F863" s="13">
        <f t="shared" si="92"/>
        <v>0</v>
      </c>
      <c r="H863" s="1">
        <f t="shared" si="89"/>
        <v>0</v>
      </c>
      <c r="I863" s="13"/>
    </row>
    <row r="864" spans="1:9">
      <c r="A864" s="17">
        <v>16.399999999999999</v>
      </c>
      <c r="B864" s="27">
        <v>42942</v>
      </c>
      <c r="C864" s="6">
        <f t="shared" si="90"/>
        <v>16.724999999999998</v>
      </c>
      <c r="D864" s="18">
        <f t="shared" si="93"/>
        <v>17.585000000000001</v>
      </c>
      <c r="E864" s="1">
        <f t="shared" si="91"/>
        <v>80</v>
      </c>
      <c r="F864" s="13">
        <f t="shared" si="92"/>
        <v>0</v>
      </c>
      <c r="H864" s="1">
        <f t="shared" si="89"/>
        <v>0</v>
      </c>
      <c r="I864" s="13"/>
    </row>
    <row r="865" spans="1:9">
      <c r="A865" s="17">
        <v>17.3</v>
      </c>
      <c r="B865" s="27">
        <v>42943</v>
      </c>
      <c r="C865" s="6">
        <f t="shared" si="90"/>
        <v>17.625</v>
      </c>
      <c r="D865" s="18">
        <f t="shared" si="93"/>
        <v>18.324999999999999</v>
      </c>
      <c r="E865" s="1">
        <f t="shared" si="91"/>
        <v>80</v>
      </c>
      <c r="F865" s="13">
        <f t="shared" si="92"/>
        <v>0</v>
      </c>
      <c r="H865" s="1">
        <f t="shared" si="89"/>
        <v>0</v>
      </c>
      <c r="I865" s="13"/>
    </row>
    <row r="866" spans="1:9">
      <c r="A866" s="17">
        <v>19.3</v>
      </c>
      <c r="B866" s="27">
        <v>42944</v>
      </c>
      <c r="C866" s="6">
        <f t="shared" si="90"/>
        <v>19.625</v>
      </c>
      <c r="D866" s="18">
        <f t="shared" si="93"/>
        <v>19.844999999999999</v>
      </c>
      <c r="E866" s="1">
        <f t="shared" si="91"/>
        <v>80</v>
      </c>
      <c r="F866" s="13">
        <f t="shared" si="92"/>
        <v>0</v>
      </c>
      <c r="H866" s="1">
        <f t="shared" si="89"/>
        <v>0</v>
      </c>
      <c r="I866" s="13"/>
    </row>
    <row r="867" spans="1:9">
      <c r="A867" s="17">
        <v>20.9</v>
      </c>
      <c r="B867" s="27">
        <v>42945</v>
      </c>
      <c r="C867" s="6">
        <f t="shared" si="90"/>
        <v>21.224999999999998</v>
      </c>
      <c r="D867" s="18">
        <f t="shared" si="93"/>
        <v>21.484999999999999</v>
      </c>
      <c r="E867" s="1">
        <f t="shared" si="91"/>
        <v>80</v>
      </c>
      <c r="F867" s="13">
        <f t="shared" si="92"/>
        <v>0</v>
      </c>
      <c r="H867" s="1">
        <f t="shared" si="89"/>
        <v>0</v>
      </c>
      <c r="I867" s="13"/>
    </row>
    <row r="868" spans="1:9">
      <c r="A868" s="17">
        <v>23.7</v>
      </c>
      <c r="B868" s="27">
        <v>42946</v>
      </c>
      <c r="C868" s="6">
        <f t="shared" si="90"/>
        <v>24.024999999999999</v>
      </c>
      <c r="D868" s="18">
        <f t="shared" si="93"/>
        <v>23.184999999999999</v>
      </c>
      <c r="E868" s="1">
        <f t="shared" si="91"/>
        <v>80</v>
      </c>
      <c r="F868" s="13">
        <f t="shared" si="92"/>
        <v>0</v>
      </c>
      <c r="H868" s="1">
        <f t="shared" si="89"/>
        <v>0</v>
      </c>
      <c r="I868" s="13"/>
    </row>
    <row r="869" spans="1:9">
      <c r="A869" s="17">
        <v>24.6</v>
      </c>
      <c r="B869" s="27">
        <v>42947</v>
      </c>
      <c r="C869" s="6">
        <f t="shared" si="90"/>
        <v>24.925000000000001</v>
      </c>
      <c r="D869" s="18">
        <f t="shared" si="93"/>
        <v>24.264999999999997</v>
      </c>
      <c r="E869" s="1">
        <f t="shared" si="91"/>
        <v>80</v>
      </c>
      <c r="F869" s="13">
        <f t="shared" si="92"/>
        <v>0</v>
      </c>
      <c r="H869" s="1">
        <f t="shared" si="89"/>
        <v>0</v>
      </c>
      <c r="I869" s="13"/>
    </row>
    <row r="870" spans="1:9">
      <c r="A870" s="17">
        <v>25.8</v>
      </c>
      <c r="B870" s="27">
        <v>42948</v>
      </c>
      <c r="C870" s="6">
        <f t="shared" si="90"/>
        <v>26.125</v>
      </c>
      <c r="D870" s="18">
        <f t="shared" si="93"/>
        <v>24.684999999999999</v>
      </c>
      <c r="E870" s="1">
        <f t="shared" si="91"/>
        <v>80</v>
      </c>
      <c r="F870" s="13">
        <f t="shared" si="92"/>
        <v>0</v>
      </c>
      <c r="H870" s="1">
        <f t="shared" si="89"/>
        <v>0</v>
      </c>
      <c r="I870" s="13"/>
    </row>
    <row r="871" spans="1:9">
      <c r="A871" s="17">
        <v>24.7</v>
      </c>
      <c r="B871" s="27">
        <v>42949</v>
      </c>
      <c r="C871" s="6">
        <f t="shared" si="90"/>
        <v>25.024999999999999</v>
      </c>
      <c r="D871" s="18">
        <f t="shared" si="93"/>
        <v>24.704999999999998</v>
      </c>
      <c r="E871" s="1">
        <f t="shared" si="91"/>
        <v>80</v>
      </c>
      <c r="F871" s="13">
        <f t="shared" si="92"/>
        <v>0</v>
      </c>
      <c r="H871" s="1">
        <f t="shared" si="89"/>
        <v>0</v>
      </c>
      <c r="I871" s="13"/>
    </row>
    <row r="872" spans="1:9">
      <c r="A872" s="17">
        <v>23</v>
      </c>
      <c r="B872" s="27">
        <v>42950</v>
      </c>
      <c r="C872" s="6">
        <f t="shared" si="90"/>
        <v>23.324999999999999</v>
      </c>
      <c r="D872" s="18">
        <f t="shared" si="93"/>
        <v>24.464999999999996</v>
      </c>
      <c r="E872" s="1">
        <f t="shared" si="91"/>
        <v>80</v>
      </c>
      <c r="F872" s="13">
        <f t="shared" si="92"/>
        <v>0</v>
      </c>
      <c r="H872" s="1">
        <f t="shared" si="89"/>
        <v>0</v>
      </c>
      <c r="I872" s="13"/>
    </row>
    <row r="873" spans="1:9">
      <c r="A873" s="17">
        <v>23.8</v>
      </c>
      <c r="B873" s="27">
        <v>42951</v>
      </c>
      <c r="C873" s="6">
        <f t="shared" si="90"/>
        <v>24.125</v>
      </c>
      <c r="D873" s="18">
        <f t="shared" si="93"/>
        <v>23.104999999999997</v>
      </c>
      <c r="E873" s="1">
        <f t="shared" si="91"/>
        <v>80</v>
      </c>
      <c r="F873" s="13">
        <f t="shared" si="92"/>
        <v>0</v>
      </c>
      <c r="H873" s="1">
        <f t="shared" si="89"/>
        <v>0</v>
      </c>
      <c r="I873" s="13"/>
    </row>
    <row r="874" spans="1:9">
      <c r="A874" s="17">
        <v>23.4</v>
      </c>
      <c r="B874" s="27">
        <v>42952</v>
      </c>
      <c r="C874" s="6">
        <f t="shared" si="90"/>
        <v>23.724999999999998</v>
      </c>
      <c r="D874" s="18">
        <f t="shared" si="93"/>
        <v>21.844999999999999</v>
      </c>
      <c r="E874" s="1">
        <f t="shared" si="91"/>
        <v>80</v>
      </c>
      <c r="F874" s="13">
        <f t="shared" si="92"/>
        <v>0</v>
      </c>
      <c r="H874" s="1">
        <f t="shared" si="89"/>
        <v>0</v>
      </c>
      <c r="I874" s="13"/>
    </row>
    <row r="875" spans="1:9">
      <c r="A875" s="17">
        <v>19</v>
      </c>
      <c r="B875" s="27">
        <v>42953</v>
      </c>
      <c r="C875" s="6">
        <f t="shared" si="90"/>
        <v>19.324999999999999</v>
      </c>
      <c r="D875" s="18">
        <f t="shared" si="93"/>
        <v>21.204999999999998</v>
      </c>
      <c r="E875" s="1">
        <f t="shared" si="91"/>
        <v>80</v>
      </c>
      <c r="F875" s="13">
        <f t="shared" si="92"/>
        <v>0</v>
      </c>
      <c r="H875" s="1">
        <f t="shared" si="89"/>
        <v>0</v>
      </c>
      <c r="I875" s="13"/>
    </row>
    <row r="876" spans="1:9">
      <c r="A876" s="17">
        <v>18.399999999999999</v>
      </c>
      <c r="B876" s="27">
        <v>42954</v>
      </c>
      <c r="C876" s="6">
        <f t="shared" si="90"/>
        <v>18.724999999999998</v>
      </c>
      <c r="D876" s="18">
        <f t="shared" si="93"/>
        <v>20.604999999999997</v>
      </c>
      <c r="E876" s="1">
        <f t="shared" si="91"/>
        <v>80</v>
      </c>
      <c r="F876" s="13">
        <f t="shared" si="92"/>
        <v>0</v>
      </c>
      <c r="H876" s="1">
        <f t="shared" si="89"/>
        <v>0</v>
      </c>
      <c r="I876" s="13"/>
    </row>
    <row r="877" spans="1:9">
      <c r="A877" s="17">
        <v>19.8</v>
      </c>
      <c r="B877" s="27">
        <v>42955</v>
      </c>
      <c r="C877" s="6">
        <f t="shared" si="90"/>
        <v>20.125</v>
      </c>
      <c r="D877" s="18">
        <f t="shared" si="93"/>
        <v>20.305</v>
      </c>
      <c r="E877" s="1">
        <f t="shared" si="91"/>
        <v>80</v>
      </c>
      <c r="F877" s="13">
        <f t="shared" si="92"/>
        <v>0</v>
      </c>
      <c r="H877" s="1">
        <f t="shared" si="89"/>
        <v>0</v>
      </c>
      <c r="I877" s="13"/>
    </row>
    <row r="878" spans="1:9">
      <c r="A878" s="17">
        <v>20.8</v>
      </c>
      <c r="B878" s="27">
        <v>42956</v>
      </c>
      <c r="C878" s="6">
        <f t="shared" si="90"/>
        <v>21.125</v>
      </c>
      <c r="D878" s="18">
        <f t="shared" si="93"/>
        <v>19.824999999999996</v>
      </c>
      <c r="E878" s="1">
        <f t="shared" si="91"/>
        <v>80</v>
      </c>
      <c r="F878" s="13">
        <f t="shared" si="92"/>
        <v>0</v>
      </c>
      <c r="H878" s="1">
        <f t="shared" si="89"/>
        <v>0</v>
      </c>
      <c r="I878" s="13"/>
    </row>
    <row r="879" spans="1:9">
      <c r="A879" s="17">
        <v>21.9</v>
      </c>
      <c r="B879" s="27">
        <v>42957</v>
      </c>
      <c r="C879" s="6">
        <f t="shared" si="90"/>
        <v>22.224999999999998</v>
      </c>
      <c r="D879" s="18">
        <f t="shared" si="93"/>
        <v>19.424999999999997</v>
      </c>
      <c r="E879" s="1">
        <f t="shared" si="91"/>
        <v>80</v>
      </c>
      <c r="F879" s="13">
        <f t="shared" si="92"/>
        <v>0</v>
      </c>
      <c r="H879" s="1">
        <f t="shared" si="89"/>
        <v>0</v>
      </c>
      <c r="I879" s="13"/>
    </row>
    <row r="880" spans="1:9">
      <c r="A880" s="17">
        <v>16.600000000000001</v>
      </c>
      <c r="B880" s="27">
        <v>42958</v>
      </c>
      <c r="C880" s="6">
        <f t="shared" si="90"/>
        <v>16.925000000000001</v>
      </c>
      <c r="D880" s="18">
        <f t="shared" si="93"/>
        <v>19.184999999999995</v>
      </c>
      <c r="E880" s="1">
        <f t="shared" si="91"/>
        <v>80</v>
      </c>
      <c r="F880" s="13">
        <f t="shared" si="92"/>
        <v>0</v>
      </c>
      <c r="H880" s="1">
        <f t="shared" si="89"/>
        <v>0</v>
      </c>
      <c r="I880" s="13"/>
    </row>
    <row r="881" spans="1:9">
      <c r="A881" s="17">
        <v>16.399999999999999</v>
      </c>
      <c r="B881" s="27">
        <v>42959</v>
      </c>
      <c r="C881" s="6">
        <f t="shared" si="90"/>
        <v>16.724999999999998</v>
      </c>
      <c r="D881" s="18">
        <f t="shared" si="93"/>
        <v>18.604999999999997</v>
      </c>
      <c r="E881" s="1">
        <f t="shared" si="91"/>
        <v>80</v>
      </c>
      <c r="F881" s="13">
        <f t="shared" si="92"/>
        <v>0</v>
      </c>
      <c r="H881" s="1">
        <f t="shared" si="89"/>
        <v>0</v>
      </c>
      <c r="I881" s="13"/>
    </row>
    <row r="882" spans="1:9">
      <c r="A882" s="17">
        <v>18.600000000000001</v>
      </c>
      <c r="B882" s="27">
        <v>42960</v>
      </c>
      <c r="C882" s="6">
        <f t="shared" si="90"/>
        <v>18.925000000000001</v>
      </c>
      <c r="D882" s="18">
        <f t="shared" si="93"/>
        <v>18.425000000000001</v>
      </c>
      <c r="E882" s="1">
        <f t="shared" si="91"/>
        <v>80</v>
      </c>
      <c r="F882" s="13">
        <f t="shared" si="92"/>
        <v>0</v>
      </c>
      <c r="H882" s="1">
        <f t="shared" si="89"/>
        <v>0</v>
      </c>
      <c r="I882" s="13"/>
    </row>
    <row r="883" spans="1:9">
      <c r="A883" s="17">
        <v>17.899999999999999</v>
      </c>
      <c r="B883" s="27">
        <v>42961</v>
      </c>
      <c r="C883" s="6">
        <f t="shared" si="90"/>
        <v>18.224999999999998</v>
      </c>
      <c r="D883" s="18">
        <f t="shared" si="93"/>
        <v>19.005000000000003</v>
      </c>
      <c r="E883" s="1">
        <f t="shared" si="91"/>
        <v>80</v>
      </c>
      <c r="F883" s="13">
        <f t="shared" si="92"/>
        <v>0</v>
      </c>
      <c r="H883" s="1">
        <f t="shared" si="89"/>
        <v>0</v>
      </c>
      <c r="I883" s="13"/>
    </row>
    <row r="884" spans="1:9">
      <c r="A884" s="17">
        <v>21</v>
      </c>
      <c r="B884" s="27">
        <v>42962</v>
      </c>
      <c r="C884" s="6">
        <f t="shared" si="90"/>
        <v>21.324999999999999</v>
      </c>
      <c r="D884" s="18">
        <f t="shared" si="93"/>
        <v>19.425000000000001</v>
      </c>
      <c r="E884" s="1">
        <f t="shared" si="91"/>
        <v>80</v>
      </c>
      <c r="F884" s="13">
        <f t="shared" si="92"/>
        <v>0</v>
      </c>
      <c r="H884" s="1">
        <f t="shared" si="89"/>
        <v>0</v>
      </c>
      <c r="I884" s="13"/>
    </row>
    <row r="885" spans="1:9">
      <c r="A885" s="17">
        <v>19.5</v>
      </c>
      <c r="B885" s="27">
        <v>42963</v>
      </c>
      <c r="C885" s="6">
        <f t="shared" si="90"/>
        <v>19.824999999999999</v>
      </c>
      <c r="D885" s="18">
        <f t="shared" si="93"/>
        <v>20.445</v>
      </c>
      <c r="E885" s="1">
        <f t="shared" si="91"/>
        <v>80</v>
      </c>
      <c r="F885" s="13">
        <f t="shared" si="92"/>
        <v>0</v>
      </c>
      <c r="H885" s="1">
        <f t="shared" si="89"/>
        <v>0</v>
      </c>
      <c r="I885" s="13"/>
    </row>
    <row r="886" spans="1:9">
      <c r="A886" s="17">
        <v>18.5</v>
      </c>
      <c r="B886" s="27">
        <v>42964</v>
      </c>
      <c r="C886" s="6">
        <f t="shared" si="90"/>
        <v>18.824999999999999</v>
      </c>
      <c r="D886" s="18">
        <f t="shared" si="93"/>
        <v>20.505000000000003</v>
      </c>
      <c r="E886" s="1">
        <f t="shared" si="91"/>
        <v>80</v>
      </c>
      <c r="F886" s="13">
        <f t="shared" si="92"/>
        <v>0</v>
      </c>
      <c r="H886" s="1">
        <f t="shared" si="89"/>
        <v>0</v>
      </c>
      <c r="I886" s="13"/>
    </row>
    <row r="887" spans="1:9">
      <c r="A887" s="17">
        <v>23.7</v>
      </c>
      <c r="B887" s="27">
        <v>42965</v>
      </c>
      <c r="C887" s="6">
        <f t="shared" si="90"/>
        <v>24.024999999999999</v>
      </c>
      <c r="D887" s="18">
        <f t="shared" si="93"/>
        <v>19.645</v>
      </c>
      <c r="E887" s="1">
        <f t="shared" si="91"/>
        <v>80</v>
      </c>
      <c r="F887" s="13">
        <f t="shared" si="92"/>
        <v>0</v>
      </c>
      <c r="H887" s="1">
        <f t="shared" si="89"/>
        <v>0</v>
      </c>
      <c r="I887" s="13"/>
    </row>
    <row r="888" spans="1:9">
      <c r="A888" s="17">
        <v>18.2</v>
      </c>
      <c r="B888" s="27">
        <v>42966</v>
      </c>
      <c r="C888" s="6">
        <f t="shared" si="90"/>
        <v>18.524999999999999</v>
      </c>
      <c r="D888" s="18">
        <f t="shared" si="93"/>
        <v>18.884999999999998</v>
      </c>
      <c r="E888" s="1">
        <f t="shared" si="91"/>
        <v>80</v>
      </c>
      <c r="F888" s="13">
        <f t="shared" si="92"/>
        <v>0</v>
      </c>
      <c r="H888" s="1">
        <f t="shared" si="89"/>
        <v>0</v>
      </c>
      <c r="I888" s="13"/>
    </row>
    <row r="889" spans="1:9">
      <c r="A889" s="17">
        <v>16.7</v>
      </c>
      <c r="B889" s="27">
        <v>42967</v>
      </c>
      <c r="C889" s="6">
        <f t="shared" si="90"/>
        <v>17.024999999999999</v>
      </c>
      <c r="D889" s="18">
        <f t="shared" si="93"/>
        <v>18.104999999999997</v>
      </c>
      <c r="E889" s="1">
        <f t="shared" si="91"/>
        <v>80</v>
      </c>
      <c r="F889" s="13">
        <f t="shared" si="92"/>
        <v>0</v>
      </c>
      <c r="H889" s="1">
        <f t="shared" si="89"/>
        <v>0</v>
      </c>
      <c r="I889" s="13"/>
    </row>
    <row r="890" spans="1:9">
      <c r="A890" s="17">
        <v>15.7</v>
      </c>
      <c r="B890" s="27">
        <v>42968</v>
      </c>
      <c r="C890" s="6">
        <f t="shared" si="90"/>
        <v>16.024999999999999</v>
      </c>
      <c r="D890" s="18">
        <f t="shared" si="93"/>
        <v>16.265000000000001</v>
      </c>
      <c r="E890" s="1">
        <f t="shared" si="91"/>
        <v>80</v>
      </c>
      <c r="F890" s="13">
        <f t="shared" si="92"/>
        <v>0</v>
      </c>
      <c r="H890" s="1">
        <f t="shared" si="89"/>
        <v>0</v>
      </c>
      <c r="I890" s="13"/>
    </row>
    <row r="891" spans="1:9">
      <c r="A891" s="17">
        <v>14.6</v>
      </c>
      <c r="B891" s="27">
        <v>42969</v>
      </c>
      <c r="C891" s="6">
        <f t="shared" si="90"/>
        <v>14.924999999999999</v>
      </c>
      <c r="D891" s="18">
        <f t="shared" si="93"/>
        <v>16.404999999999998</v>
      </c>
      <c r="E891" s="1">
        <f t="shared" si="91"/>
        <v>80</v>
      </c>
      <c r="F891" s="13">
        <f t="shared" si="92"/>
        <v>0</v>
      </c>
      <c r="H891" s="1">
        <f t="shared" si="89"/>
        <v>0</v>
      </c>
      <c r="I891" s="13"/>
    </row>
    <row r="892" spans="1:9">
      <c r="A892" s="17">
        <v>14.5</v>
      </c>
      <c r="B892" s="27">
        <v>42970</v>
      </c>
      <c r="C892" s="6">
        <f t="shared" si="90"/>
        <v>14.824999999999999</v>
      </c>
      <c r="D892" s="18">
        <f t="shared" si="93"/>
        <v>17.184999999999995</v>
      </c>
      <c r="E892" s="1">
        <f t="shared" si="91"/>
        <v>80</v>
      </c>
      <c r="F892" s="13">
        <f t="shared" si="92"/>
        <v>0</v>
      </c>
      <c r="H892" s="1">
        <f t="shared" si="89"/>
        <v>0</v>
      </c>
      <c r="I892" s="13"/>
    </row>
    <row r="893" spans="1:9">
      <c r="A893" s="17">
        <v>18.899999999999999</v>
      </c>
      <c r="B893" s="27">
        <v>42971</v>
      </c>
      <c r="C893" s="6">
        <f t="shared" si="90"/>
        <v>19.224999999999998</v>
      </c>
      <c r="D893" s="18">
        <f t="shared" si="93"/>
        <v>18.324999999999996</v>
      </c>
      <c r="E893" s="1">
        <f t="shared" si="91"/>
        <v>80</v>
      </c>
      <c r="F893" s="13">
        <f t="shared" si="92"/>
        <v>0</v>
      </c>
      <c r="H893" s="1">
        <f t="shared" si="89"/>
        <v>0</v>
      </c>
      <c r="I893" s="13"/>
    </row>
    <row r="894" spans="1:9">
      <c r="A894" s="17">
        <v>20.6</v>
      </c>
      <c r="B894" s="27">
        <v>42972</v>
      </c>
      <c r="C894" s="6">
        <f t="shared" si="90"/>
        <v>20.925000000000001</v>
      </c>
      <c r="D894" s="18">
        <f t="shared" si="93"/>
        <v>19.604999999999997</v>
      </c>
      <c r="E894" s="1">
        <f t="shared" si="91"/>
        <v>80</v>
      </c>
      <c r="F894" s="13">
        <f t="shared" si="92"/>
        <v>0</v>
      </c>
      <c r="H894" s="1">
        <f t="shared" si="89"/>
        <v>0</v>
      </c>
      <c r="I894" s="13"/>
    </row>
    <row r="895" spans="1:9">
      <c r="A895" s="17">
        <v>21.4</v>
      </c>
      <c r="B895" s="27">
        <v>42973</v>
      </c>
      <c r="C895" s="6">
        <f t="shared" si="90"/>
        <v>21.724999999999998</v>
      </c>
      <c r="D895" s="18">
        <f t="shared" si="93"/>
        <v>20.344999999999999</v>
      </c>
      <c r="E895" s="1">
        <f t="shared" si="91"/>
        <v>80</v>
      </c>
      <c r="F895" s="13">
        <f t="shared" si="92"/>
        <v>0</v>
      </c>
      <c r="H895" s="1">
        <f t="shared" si="89"/>
        <v>0</v>
      </c>
      <c r="I895" s="13"/>
    </row>
    <row r="896" spans="1:9">
      <c r="A896" s="17">
        <v>21</v>
      </c>
      <c r="B896" s="27">
        <v>42974</v>
      </c>
      <c r="C896" s="6">
        <f t="shared" si="90"/>
        <v>21.324999999999999</v>
      </c>
      <c r="D896" s="18">
        <f t="shared" si="93"/>
        <v>20.244999999999997</v>
      </c>
      <c r="E896" s="1">
        <f t="shared" si="91"/>
        <v>80</v>
      </c>
      <c r="F896" s="13">
        <f t="shared" si="92"/>
        <v>0</v>
      </c>
      <c r="H896" s="1">
        <f t="shared" si="89"/>
        <v>0</v>
      </c>
      <c r="I896" s="13"/>
    </row>
    <row r="897" spans="1:9">
      <c r="A897" s="17">
        <v>18.2</v>
      </c>
      <c r="B897" s="27">
        <v>42975</v>
      </c>
      <c r="C897" s="6">
        <f t="shared" si="90"/>
        <v>18.524999999999999</v>
      </c>
      <c r="D897" s="18">
        <f t="shared" si="93"/>
        <v>20.305</v>
      </c>
      <c r="E897" s="1">
        <f t="shared" si="91"/>
        <v>80</v>
      </c>
      <c r="F897" s="13">
        <f t="shared" si="92"/>
        <v>0</v>
      </c>
      <c r="H897" s="1">
        <f t="shared" si="89"/>
        <v>0</v>
      </c>
      <c r="I897" s="13"/>
    </row>
    <row r="898" spans="1:9">
      <c r="A898" s="17">
        <v>18.399999999999999</v>
      </c>
      <c r="B898" s="27">
        <v>42976</v>
      </c>
      <c r="C898" s="6">
        <f t="shared" si="90"/>
        <v>18.724999999999998</v>
      </c>
      <c r="D898" s="18">
        <f t="shared" si="93"/>
        <v>20.044999999999995</v>
      </c>
      <c r="E898" s="1">
        <f t="shared" si="91"/>
        <v>80</v>
      </c>
      <c r="F898" s="13">
        <f t="shared" si="92"/>
        <v>0</v>
      </c>
      <c r="H898" s="1">
        <f t="shared" si="89"/>
        <v>0</v>
      </c>
      <c r="I898" s="13"/>
    </row>
    <row r="899" spans="1:9">
      <c r="A899" s="17">
        <v>20.9</v>
      </c>
      <c r="B899" s="27">
        <v>42977</v>
      </c>
      <c r="C899" s="6">
        <f t="shared" si="90"/>
        <v>21.224999999999998</v>
      </c>
      <c r="D899" s="18">
        <f t="shared" si="93"/>
        <v>18.504999999999999</v>
      </c>
      <c r="E899" s="1">
        <f t="shared" si="91"/>
        <v>80</v>
      </c>
      <c r="F899" s="13">
        <f t="shared" si="92"/>
        <v>0</v>
      </c>
      <c r="H899" s="1">
        <f t="shared" si="89"/>
        <v>0</v>
      </c>
      <c r="I899" s="13"/>
    </row>
    <row r="900" spans="1:9">
      <c r="A900" s="17">
        <v>20.100000000000001</v>
      </c>
      <c r="B900" s="27">
        <v>42978</v>
      </c>
      <c r="C900" s="6">
        <f t="shared" si="90"/>
        <v>20.425000000000001</v>
      </c>
      <c r="D900" s="18">
        <f t="shared" si="93"/>
        <v>17.544999999999998</v>
      </c>
      <c r="E900" s="1">
        <f t="shared" si="91"/>
        <v>80</v>
      </c>
      <c r="F900" s="13">
        <f t="shared" si="92"/>
        <v>0</v>
      </c>
      <c r="H900" s="1">
        <f t="shared" si="89"/>
        <v>0</v>
      </c>
      <c r="I900" s="13"/>
    </row>
    <row r="901" spans="1:9">
      <c r="A901" s="17">
        <v>13.3</v>
      </c>
      <c r="B901" s="27">
        <v>42979</v>
      </c>
      <c r="C901" s="6">
        <f t="shared" si="90"/>
        <v>13.625</v>
      </c>
      <c r="D901" s="18">
        <f t="shared" si="93"/>
        <v>16.505000000000003</v>
      </c>
      <c r="E901" s="1">
        <f t="shared" si="91"/>
        <v>80</v>
      </c>
      <c r="F901" s="13">
        <f t="shared" si="92"/>
        <v>0</v>
      </c>
      <c r="H901" s="1">
        <f t="shared" si="89"/>
        <v>0</v>
      </c>
      <c r="I901" s="13"/>
    </row>
    <row r="902" spans="1:9">
      <c r="A902" s="17">
        <v>13.399999999999999</v>
      </c>
      <c r="B902" s="27">
        <v>42980</v>
      </c>
      <c r="C902" s="6">
        <f t="shared" si="90"/>
        <v>13.724999999999998</v>
      </c>
      <c r="D902" s="18">
        <f t="shared" si="93"/>
        <v>15.064999999999998</v>
      </c>
      <c r="E902" s="1">
        <f t="shared" si="91"/>
        <v>80</v>
      </c>
      <c r="F902" s="13">
        <f t="shared" si="92"/>
        <v>0</v>
      </c>
      <c r="H902" s="1">
        <f t="shared" si="89"/>
        <v>0</v>
      </c>
      <c r="I902" s="13"/>
    </row>
    <row r="903" spans="1:9">
      <c r="A903" s="17">
        <v>13.2</v>
      </c>
      <c r="B903" s="27">
        <v>42981</v>
      </c>
      <c r="C903" s="6">
        <f t="shared" si="90"/>
        <v>13.524999999999999</v>
      </c>
      <c r="D903" s="18">
        <f t="shared" si="93"/>
        <v>14.165000000000001</v>
      </c>
      <c r="E903" s="1">
        <f t="shared" si="91"/>
        <v>80</v>
      </c>
      <c r="F903" s="13">
        <f t="shared" si="92"/>
        <v>0</v>
      </c>
      <c r="H903" s="1">
        <f t="shared" si="89"/>
        <v>0</v>
      </c>
      <c r="I903" s="13"/>
    </row>
    <row r="904" spans="1:9">
      <c r="A904" s="17">
        <v>13.7</v>
      </c>
      <c r="B904" s="27">
        <v>42982</v>
      </c>
      <c r="C904" s="6">
        <f t="shared" si="90"/>
        <v>14.024999999999999</v>
      </c>
      <c r="D904" s="18">
        <f t="shared" si="93"/>
        <v>14.924999999999997</v>
      </c>
      <c r="E904" s="1">
        <f t="shared" si="91"/>
        <v>80</v>
      </c>
      <c r="F904" s="13">
        <f t="shared" si="92"/>
        <v>0</v>
      </c>
      <c r="H904" s="1">
        <f t="shared" si="89"/>
        <v>0</v>
      </c>
      <c r="I904" s="13"/>
    </row>
    <row r="905" spans="1:9">
      <c r="A905" s="17">
        <v>15.6</v>
      </c>
      <c r="B905" s="27">
        <v>42983</v>
      </c>
      <c r="C905" s="6">
        <f t="shared" si="90"/>
        <v>15.924999999999999</v>
      </c>
      <c r="D905" s="18">
        <f t="shared" si="93"/>
        <v>15.184999999999997</v>
      </c>
      <c r="E905" s="1">
        <f t="shared" si="91"/>
        <v>80</v>
      </c>
      <c r="F905" s="13">
        <f t="shared" si="92"/>
        <v>0</v>
      </c>
      <c r="H905" s="1">
        <f t="shared" si="89"/>
        <v>0</v>
      </c>
      <c r="I905" s="13"/>
    </row>
    <row r="906" spans="1:9">
      <c r="A906" s="17">
        <v>17.100000000000001</v>
      </c>
      <c r="B906" s="27">
        <v>42984</v>
      </c>
      <c r="C906" s="6">
        <f t="shared" si="90"/>
        <v>17.425000000000001</v>
      </c>
      <c r="D906" s="18">
        <f t="shared" si="93"/>
        <v>15.425000000000001</v>
      </c>
      <c r="E906" s="1">
        <f t="shared" si="91"/>
        <v>80</v>
      </c>
      <c r="F906" s="13">
        <f t="shared" si="92"/>
        <v>0</v>
      </c>
      <c r="H906" s="1">
        <f t="shared" si="89"/>
        <v>0</v>
      </c>
      <c r="I906" s="13"/>
    </row>
    <row r="907" spans="1:9">
      <c r="A907" s="17">
        <v>14.7</v>
      </c>
      <c r="B907" s="27">
        <v>42985</v>
      </c>
      <c r="C907" s="6">
        <f t="shared" si="90"/>
        <v>15.024999999999999</v>
      </c>
      <c r="D907" s="18">
        <f t="shared" si="93"/>
        <v>15.925000000000001</v>
      </c>
      <c r="E907" s="1">
        <f t="shared" si="91"/>
        <v>80</v>
      </c>
      <c r="F907" s="13">
        <f t="shared" si="92"/>
        <v>0</v>
      </c>
      <c r="H907" s="1">
        <f t="shared" si="89"/>
        <v>0</v>
      </c>
      <c r="I907" s="13"/>
    </row>
    <row r="908" spans="1:9">
      <c r="A908" s="17">
        <v>14.4</v>
      </c>
      <c r="B908" s="27">
        <v>42986</v>
      </c>
      <c r="C908" s="6">
        <f t="shared" si="90"/>
        <v>14.725</v>
      </c>
      <c r="D908" s="18">
        <f t="shared" si="93"/>
        <v>15.625</v>
      </c>
      <c r="E908" s="1">
        <f t="shared" si="91"/>
        <v>80</v>
      </c>
      <c r="F908" s="13">
        <f t="shared" si="92"/>
        <v>0</v>
      </c>
      <c r="H908" s="1">
        <f t="shared" si="89"/>
        <v>0</v>
      </c>
      <c r="I908" s="13"/>
    </row>
    <row r="909" spans="1:9">
      <c r="A909" s="17">
        <v>16.2</v>
      </c>
      <c r="B909" s="27">
        <v>42987</v>
      </c>
      <c r="C909" s="6">
        <f t="shared" si="90"/>
        <v>16.524999999999999</v>
      </c>
      <c r="D909" s="18">
        <f t="shared" si="93"/>
        <v>15.145</v>
      </c>
      <c r="E909" s="1">
        <f t="shared" si="91"/>
        <v>80</v>
      </c>
      <c r="F909" s="13">
        <f t="shared" si="92"/>
        <v>0</v>
      </c>
      <c r="H909" s="1">
        <f t="shared" si="89"/>
        <v>0</v>
      </c>
      <c r="I909" s="13"/>
    </row>
    <row r="910" spans="1:9">
      <c r="A910" s="17">
        <v>14.1</v>
      </c>
      <c r="B910" s="27">
        <v>42988</v>
      </c>
      <c r="C910" s="6">
        <f t="shared" si="90"/>
        <v>14.424999999999999</v>
      </c>
      <c r="D910" s="18">
        <f t="shared" si="93"/>
        <v>14.944999999999999</v>
      </c>
      <c r="E910" s="1">
        <f t="shared" si="91"/>
        <v>80</v>
      </c>
      <c r="F910" s="13">
        <f t="shared" si="92"/>
        <v>0</v>
      </c>
      <c r="H910" s="1">
        <f t="shared" si="89"/>
        <v>0</v>
      </c>
      <c r="I910" s="13"/>
    </row>
    <row r="911" spans="1:9">
      <c r="A911" s="17">
        <v>14.7</v>
      </c>
      <c r="B911" s="27">
        <v>42989</v>
      </c>
      <c r="C911" s="6">
        <f t="shared" si="90"/>
        <v>15.024999999999999</v>
      </c>
      <c r="D911" s="18">
        <f t="shared" si="93"/>
        <v>14.885</v>
      </c>
      <c r="E911" s="1">
        <f t="shared" si="91"/>
        <v>80</v>
      </c>
      <c r="F911" s="13">
        <f t="shared" si="92"/>
        <v>0</v>
      </c>
      <c r="H911" s="1">
        <f t="shared" si="89"/>
        <v>0</v>
      </c>
      <c r="I911" s="13"/>
    </row>
    <row r="912" spans="1:9">
      <c r="A912" s="17">
        <v>13.7</v>
      </c>
      <c r="B912" s="27">
        <v>42990</v>
      </c>
      <c r="C912" s="6">
        <f t="shared" si="90"/>
        <v>14.024999999999999</v>
      </c>
      <c r="D912" s="18">
        <f t="shared" si="93"/>
        <v>14.224999999999998</v>
      </c>
      <c r="E912" s="1">
        <f t="shared" si="91"/>
        <v>80</v>
      </c>
      <c r="F912" s="13">
        <f t="shared" si="92"/>
        <v>0</v>
      </c>
      <c r="H912" s="1">
        <f t="shared" si="89"/>
        <v>0</v>
      </c>
      <c r="I912" s="13"/>
    </row>
    <row r="913" spans="1:9">
      <c r="A913" s="17">
        <v>14.1</v>
      </c>
      <c r="B913" s="27">
        <v>42991</v>
      </c>
      <c r="C913" s="6">
        <f t="shared" si="90"/>
        <v>14.424999999999999</v>
      </c>
      <c r="D913" s="18">
        <f t="shared" si="93"/>
        <v>13.944999999999999</v>
      </c>
      <c r="E913" s="1">
        <f t="shared" si="91"/>
        <v>80</v>
      </c>
      <c r="F913" s="13">
        <f t="shared" si="92"/>
        <v>0</v>
      </c>
      <c r="H913" s="1">
        <f t="shared" ref="H913:H976" si="94">IF(F913&gt;H$15,1,0)</f>
        <v>0</v>
      </c>
      <c r="I913" s="13"/>
    </row>
    <row r="914" spans="1:9">
      <c r="A914" s="17">
        <v>12.899999999999999</v>
      </c>
      <c r="B914" s="27">
        <v>42992</v>
      </c>
      <c r="C914" s="6">
        <f t="shared" ref="C914:C977" si="95">A914+A$16</f>
        <v>13.224999999999998</v>
      </c>
      <c r="D914" s="18">
        <f t="shared" si="93"/>
        <v>13.044999999999998</v>
      </c>
      <c r="E914" s="1">
        <f t="shared" ref="E914:E977" si="96">E913+H914</f>
        <v>80</v>
      </c>
      <c r="F914" s="13">
        <f t="shared" ref="F914:F977" si="97">IF(F$16-$C914&gt;0,(F$16+F$14-$C914)*F$15/30,0)</f>
        <v>0</v>
      </c>
      <c r="H914" s="1">
        <f t="shared" si="94"/>
        <v>0</v>
      </c>
      <c r="I914" s="13"/>
    </row>
    <row r="915" spans="1:9">
      <c r="A915" s="17">
        <v>12.7</v>
      </c>
      <c r="B915" s="27">
        <v>42993</v>
      </c>
      <c r="C915" s="6">
        <f t="shared" si="95"/>
        <v>13.024999999999999</v>
      </c>
      <c r="D915" s="18">
        <f t="shared" si="93"/>
        <v>12.444999999999999</v>
      </c>
      <c r="E915" s="1">
        <f t="shared" si="96"/>
        <v>80</v>
      </c>
      <c r="F915" s="13">
        <f t="shared" si="97"/>
        <v>0</v>
      </c>
      <c r="H915" s="1">
        <f t="shared" si="94"/>
        <v>0</v>
      </c>
      <c r="I915" s="13"/>
    </row>
    <row r="916" spans="1:9">
      <c r="A916" s="17">
        <v>10.199999999999999</v>
      </c>
      <c r="B916" s="27">
        <v>42994</v>
      </c>
      <c r="C916" s="6">
        <f t="shared" si="95"/>
        <v>10.524999999999999</v>
      </c>
      <c r="D916" s="18">
        <f t="shared" ref="D916:D979" si="98">SUM(C914:C918)/5</f>
        <v>11.604999999999999</v>
      </c>
      <c r="E916" s="1">
        <f t="shared" si="96"/>
        <v>80</v>
      </c>
      <c r="F916" s="13">
        <f t="shared" si="97"/>
        <v>1.7337500000000006</v>
      </c>
      <c r="H916" s="1">
        <f t="shared" si="94"/>
        <v>0</v>
      </c>
      <c r="I916" s="13"/>
    </row>
    <row r="917" spans="1:9">
      <c r="A917" s="17">
        <v>10.7</v>
      </c>
      <c r="B917" s="27">
        <v>42995</v>
      </c>
      <c r="C917" s="6">
        <f t="shared" si="95"/>
        <v>11.024999999999999</v>
      </c>
      <c r="D917" s="18">
        <f t="shared" si="98"/>
        <v>10.965</v>
      </c>
      <c r="E917" s="1">
        <f t="shared" si="96"/>
        <v>80</v>
      </c>
      <c r="F917" s="13">
        <f t="shared" si="97"/>
        <v>1.5754166666666671</v>
      </c>
      <c r="H917" s="1">
        <f t="shared" si="94"/>
        <v>0</v>
      </c>
      <c r="I917" s="13"/>
    </row>
    <row r="918" spans="1:9">
      <c r="A918" s="17">
        <v>9.8999999999999986</v>
      </c>
      <c r="B918" s="27">
        <v>42996</v>
      </c>
      <c r="C918" s="6">
        <f t="shared" si="95"/>
        <v>10.224999999999998</v>
      </c>
      <c r="D918" s="18">
        <f t="shared" si="98"/>
        <v>10.725</v>
      </c>
      <c r="E918" s="1">
        <f t="shared" si="96"/>
        <v>80</v>
      </c>
      <c r="F918" s="13">
        <f t="shared" si="97"/>
        <v>1.8287500000000005</v>
      </c>
      <c r="H918" s="1">
        <f t="shared" si="94"/>
        <v>0</v>
      </c>
      <c r="I918" s="13"/>
    </row>
    <row r="919" spans="1:9">
      <c r="A919" s="17">
        <v>9.6999999999999993</v>
      </c>
      <c r="B919" s="27">
        <v>42997</v>
      </c>
      <c r="C919" s="6">
        <f t="shared" si="95"/>
        <v>10.024999999999999</v>
      </c>
      <c r="D919" s="18">
        <f t="shared" si="98"/>
        <v>10.984999999999999</v>
      </c>
      <c r="E919" s="1">
        <f t="shared" si="96"/>
        <v>80</v>
      </c>
      <c r="F919" s="13">
        <f t="shared" si="97"/>
        <v>1.892083333333334</v>
      </c>
      <c r="H919" s="1">
        <f t="shared" si="94"/>
        <v>0</v>
      </c>
      <c r="I919" s="13"/>
    </row>
    <row r="920" spans="1:9">
      <c r="A920" s="17">
        <v>11.5</v>
      </c>
      <c r="B920" s="27">
        <v>42998</v>
      </c>
      <c r="C920" s="6">
        <f t="shared" si="95"/>
        <v>11.824999999999999</v>
      </c>
      <c r="D920" s="18">
        <f t="shared" si="98"/>
        <v>11.404999999999998</v>
      </c>
      <c r="E920" s="1">
        <f t="shared" si="96"/>
        <v>80</v>
      </c>
      <c r="F920" s="13">
        <f t="shared" si="97"/>
        <v>1.3220833333333337</v>
      </c>
      <c r="H920" s="1">
        <f t="shared" si="94"/>
        <v>0</v>
      </c>
      <c r="I920" s="13"/>
    </row>
    <row r="921" spans="1:9">
      <c r="A921" s="17">
        <v>11.5</v>
      </c>
      <c r="B921" s="27">
        <v>42999</v>
      </c>
      <c r="C921" s="6">
        <f t="shared" si="95"/>
        <v>11.824999999999999</v>
      </c>
      <c r="D921" s="18">
        <f t="shared" si="98"/>
        <v>11.544999999999998</v>
      </c>
      <c r="E921" s="1">
        <f t="shared" si="96"/>
        <v>80</v>
      </c>
      <c r="F921" s="13">
        <f t="shared" si="97"/>
        <v>1.3220833333333337</v>
      </c>
      <c r="H921" s="1">
        <f t="shared" si="94"/>
        <v>0</v>
      </c>
      <c r="I921" s="13"/>
    </row>
    <row r="922" spans="1:9">
      <c r="A922" s="17">
        <v>12.8</v>
      </c>
      <c r="B922" s="27">
        <v>43000</v>
      </c>
      <c r="C922" s="6">
        <f t="shared" si="95"/>
        <v>13.125</v>
      </c>
      <c r="D922" s="18">
        <f t="shared" si="98"/>
        <v>11.845000000000001</v>
      </c>
      <c r="E922" s="1">
        <f t="shared" si="96"/>
        <v>80</v>
      </c>
      <c r="F922" s="13">
        <f t="shared" si="97"/>
        <v>0</v>
      </c>
      <c r="H922" s="1">
        <f t="shared" si="94"/>
        <v>0</v>
      </c>
      <c r="I922" s="13"/>
    </row>
    <row r="923" spans="1:9">
      <c r="A923" s="17">
        <v>10.600000000000001</v>
      </c>
      <c r="B923" s="27">
        <v>43001</v>
      </c>
      <c r="C923" s="6">
        <f t="shared" si="95"/>
        <v>10.925000000000001</v>
      </c>
      <c r="D923" s="18">
        <f t="shared" si="98"/>
        <v>12.065000000000001</v>
      </c>
      <c r="E923" s="1">
        <f t="shared" si="96"/>
        <v>80</v>
      </c>
      <c r="F923" s="13">
        <f t="shared" si="97"/>
        <v>1.607083333333333</v>
      </c>
      <c r="H923" s="1">
        <f t="shared" si="94"/>
        <v>0</v>
      </c>
      <c r="I923" s="13"/>
    </row>
    <row r="924" spans="1:9">
      <c r="A924" s="17">
        <v>11.2</v>
      </c>
      <c r="B924" s="27">
        <v>43002</v>
      </c>
      <c r="C924" s="6">
        <f t="shared" si="95"/>
        <v>11.524999999999999</v>
      </c>
      <c r="D924" s="18">
        <f t="shared" si="98"/>
        <v>12.365</v>
      </c>
      <c r="E924" s="1">
        <f t="shared" si="96"/>
        <v>80</v>
      </c>
      <c r="F924" s="13">
        <f t="shared" si="97"/>
        <v>1.4170833333333339</v>
      </c>
      <c r="H924" s="1">
        <f t="shared" si="94"/>
        <v>0</v>
      </c>
      <c r="I924" s="13"/>
    </row>
    <row r="925" spans="1:9">
      <c r="A925" s="17">
        <v>12.600000000000001</v>
      </c>
      <c r="B925" s="27">
        <v>43003</v>
      </c>
      <c r="C925" s="6">
        <f t="shared" si="95"/>
        <v>12.925000000000001</v>
      </c>
      <c r="D925" s="18">
        <f t="shared" si="98"/>
        <v>12.765000000000001</v>
      </c>
      <c r="E925" s="1">
        <f t="shared" si="96"/>
        <v>80</v>
      </c>
      <c r="F925" s="13">
        <f t="shared" si="97"/>
        <v>0.97374999999999967</v>
      </c>
      <c r="H925" s="1">
        <f t="shared" si="94"/>
        <v>0</v>
      </c>
      <c r="I925" s="13"/>
    </row>
    <row r="926" spans="1:9">
      <c r="A926" s="17">
        <v>13</v>
      </c>
      <c r="B926" s="27">
        <v>43004</v>
      </c>
      <c r="C926" s="6">
        <f t="shared" si="95"/>
        <v>13.324999999999999</v>
      </c>
      <c r="D926" s="18">
        <f t="shared" si="98"/>
        <v>13.625</v>
      </c>
      <c r="E926" s="1">
        <f t="shared" si="96"/>
        <v>80</v>
      </c>
      <c r="F926" s="13">
        <f t="shared" si="97"/>
        <v>0</v>
      </c>
      <c r="H926" s="1">
        <f t="shared" si="94"/>
        <v>0</v>
      </c>
      <c r="I926" s="13"/>
    </row>
    <row r="927" spans="1:9">
      <c r="A927" s="17">
        <v>14.8</v>
      </c>
      <c r="B927" s="27">
        <v>43005</v>
      </c>
      <c r="C927" s="6">
        <f t="shared" si="95"/>
        <v>15.125</v>
      </c>
      <c r="D927" s="18">
        <f t="shared" si="98"/>
        <v>14.105</v>
      </c>
      <c r="E927" s="1">
        <f t="shared" si="96"/>
        <v>80</v>
      </c>
      <c r="F927" s="13">
        <f t="shared" si="97"/>
        <v>0</v>
      </c>
      <c r="H927" s="1">
        <f t="shared" si="94"/>
        <v>0</v>
      </c>
      <c r="I927" s="13"/>
    </row>
    <row r="928" spans="1:9">
      <c r="A928" s="17">
        <v>14.9</v>
      </c>
      <c r="B928" s="27">
        <v>43006</v>
      </c>
      <c r="C928" s="6">
        <f t="shared" si="95"/>
        <v>15.225</v>
      </c>
      <c r="D928" s="18">
        <f t="shared" si="98"/>
        <v>13.944999999999999</v>
      </c>
      <c r="E928" s="1">
        <f t="shared" si="96"/>
        <v>80</v>
      </c>
      <c r="F928" s="13">
        <f t="shared" si="97"/>
        <v>0</v>
      </c>
      <c r="H928" s="1">
        <f t="shared" si="94"/>
        <v>0</v>
      </c>
      <c r="I928" s="13"/>
    </row>
    <row r="929" spans="1:9">
      <c r="A929" s="17">
        <v>13.600000000000001</v>
      </c>
      <c r="B929" s="27">
        <v>43007</v>
      </c>
      <c r="C929" s="6">
        <f t="shared" si="95"/>
        <v>13.925000000000001</v>
      </c>
      <c r="D929" s="18">
        <f t="shared" si="98"/>
        <v>13.525</v>
      </c>
      <c r="E929" s="1">
        <f t="shared" si="96"/>
        <v>80</v>
      </c>
      <c r="F929" s="13">
        <f t="shared" si="97"/>
        <v>0</v>
      </c>
      <c r="H929" s="1">
        <f t="shared" si="94"/>
        <v>0</v>
      </c>
      <c r="I929" s="13"/>
    </row>
    <row r="930" spans="1:9">
      <c r="A930" s="17">
        <v>11.8</v>
      </c>
      <c r="B930" s="27">
        <v>43008</v>
      </c>
      <c r="C930" s="6">
        <f t="shared" si="95"/>
        <v>12.125</v>
      </c>
      <c r="D930" s="18">
        <f t="shared" si="98"/>
        <v>13.065000000000001</v>
      </c>
      <c r="E930" s="1">
        <f t="shared" si="96"/>
        <v>80</v>
      </c>
      <c r="F930" s="13">
        <f t="shared" si="97"/>
        <v>1.2270833333333333</v>
      </c>
      <c r="H930" s="1">
        <f t="shared" si="94"/>
        <v>0</v>
      </c>
      <c r="I930" s="13"/>
    </row>
    <row r="931" spans="1:9">
      <c r="A931" s="17">
        <v>10.899999999999999</v>
      </c>
      <c r="B931" s="27">
        <v>43009</v>
      </c>
      <c r="C931" s="6">
        <f t="shared" si="95"/>
        <v>11.224999999999998</v>
      </c>
      <c r="D931" s="18">
        <f t="shared" si="98"/>
        <v>12.504999999999999</v>
      </c>
      <c r="E931" s="1">
        <f t="shared" si="96"/>
        <v>80</v>
      </c>
      <c r="F931" s="13">
        <f t="shared" si="97"/>
        <v>1.5120833333333339</v>
      </c>
      <c r="H931" s="1">
        <f t="shared" si="94"/>
        <v>0</v>
      </c>
      <c r="I931" s="13"/>
    </row>
    <row r="932" spans="1:9">
      <c r="A932" s="17">
        <v>12.5</v>
      </c>
      <c r="B932" s="27">
        <v>43010</v>
      </c>
      <c r="C932" s="6">
        <f t="shared" si="95"/>
        <v>12.824999999999999</v>
      </c>
      <c r="D932" s="18">
        <f t="shared" si="98"/>
        <v>12.124999999999998</v>
      </c>
      <c r="E932" s="1">
        <f t="shared" si="96"/>
        <v>80</v>
      </c>
      <c r="F932" s="13">
        <f t="shared" si="97"/>
        <v>1.0054166666666668</v>
      </c>
      <c r="H932" s="1">
        <f t="shared" si="94"/>
        <v>0</v>
      </c>
      <c r="I932" s="13"/>
    </row>
    <row r="933" spans="1:9">
      <c r="A933" s="17">
        <v>12.100000000000001</v>
      </c>
      <c r="B933" s="27">
        <v>43011</v>
      </c>
      <c r="C933" s="6">
        <f t="shared" si="95"/>
        <v>12.425000000000001</v>
      </c>
      <c r="D933" s="18">
        <f t="shared" si="98"/>
        <v>12.204999999999998</v>
      </c>
      <c r="E933" s="1">
        <f t="shared" si="96"/>
        <v>80</v>
      </c>
      <c r="F933" s="13">
        <f t="shared" si="97"/>
        <v>1.1320833333333331</v>
      </c>
      <c r="H933" s="1">
        <f t="shared" si="94"/>
        <v>0</v>
      </c>
      <c r="I933" s="13"/>
    </row>
    <row r="934" spans="1:9">
      <c r="A934" s="17">
        <v>11.7</v>
      </c>
      <c r="B934" s="27">
        <v>43012</v>
      </c>
      <c r="C934" s="6">
        <f t="shared" si="95"/>
        <v>12.024999999999999</v>
      </c>
      <c r="D934" s="18">
        <f t="shared" si="98"/>
        <v>12.065</v>
      </c>
      <c r="E934" s="1">
        <f t="shared" si="96"/>
        <v>80</v>
      </c>
      <c r="F934" s="13">
        <f t="shared" si="97"/>
        <v>1.2587500000000005</v>
      </c>
      <c r="H934" s="1">
        <f t="shared" si="94"/>
        <v>0</v>
      </c>
      <c r="I934" s="13"/>
    </row>
    <row r="935" spans="1:9">
      <c r="A935" s="17">
        <v>12.2</v>
      </c>
      <c r="B935" s="27">
        <v>43013</v>
      </c>
      <c r="C935" s="6">
        <f t="shared" si="95"/>
        <v>12.524999999999999</v>
      </c>
      <c r="D935" s="18">
        <f t="shared" si="98"/>
        <v>11.564999999999998</v>
      </c>
      <c r="E935" s="1">
        <f t="shared" si="96"/>
        <v>80</v>
      </c>
      <c r="F935" s="13">
        <f t="shared" si="97"/>
        <v>1.1004166666666673</v>
      </c>
      <c r="H935" s="1">
        <f t="shared" si="94"/>
        <v>0</v>
      </c>
      <c r="I935" s="13"/>
    </row>
    <row r="936" spans="1:9">
      <c r="A936" s="17">
        <v>10.199999999999999</v>
      </c>
      <c r="B936" s="27">
        <v>43014</v>
      </c>
      <c r="C936" s="6">
        <f t="shared" si="95"/>
        <v>10.524999999999999</v>
      </c>
      <c r="D936" s="18">
        <f t="shared" si="98"/>
        <v>11.164999999999997</v>
      </c>
      <c r="E936" s="1">
        <f t="shared" si="96"/>
        <v>80</v>
      </c>
      <c r="F936" s="13">
        <f t="shared" si="97"/>
        <v>1.7337500000000006</v>
      </c>
      <c r="H936" s="1">
        <f t="shared" si="94"/>
        <v>0</v>
      </c>
      <c r="I936" s="13"/>
    </row>
    <row r="937" spans="1:9">
      <c r="A937" s="17">
        <v>10</v>
      </c>
      <c r="B937" s="27">
        <v>43015</v>
      </c>
      <c r="C937" s="6">
        <f t="shared" si="95"/>
        <v>10.324999999999999</v>
      </c>
      <c r="D937" s="18">
        <f t="shared" si="98"/>
        <v>10.465</v>
      </c>
      <c r="E937" s="1">
        <f t="shared" si="96"/>
        <v>80</v>
      </c>
      <c r="F937" s="13">
        <f t="shared" si="97"/>
        <v>1.7970833333333336</v>
      </c>
      <c r="H937" s="1">
        <f t="shared" si="94"/>
        <v>0</v>
      </c>
      <c r="I937" s="13"/>
    </row>
    <row r="938" spans="1:9">
      <c r="A938" s="17">
        <v>10.100000000000001</v>
      </c>
      <c r="B938" s="27">
        <v>43016</v>
      </c>
      <c r="C938" s="6">
        <f t="shared" si="95"/>
        <v>10.425000000000001</v>
      </c>
      <c r="D938" s="18">
        <f t="shared" si="98"/>
        <v>10.184999999999999</v>
      </c>
      <c r="E938" s="1">
        <f t="shared" si="96"/>
        <v>80</v>
      </c>
      <c r="F938" s="13">
        <f t="shared" si="97"/>
        <v>1.7654166666666664</v>
      </c>
      <c r="H938" s="1">
        <f t="shared" si="94"/>
        <v>0</v>
      </c>
      <c r="I938" s="13"/>
    </row>
    <row r="939" spans="1:9">
      <c r="A939" s="17">
        <v>8.1999999999999993</v>
      </c>
      <c r="B939" s="27">
        <v>43017</v>
      </c>
      <c r="C939" s="6">
        <f t="shared" si="95"/>
        <v>8.5249999999999986</v>
      </c>
      <c r="D939" s="18">
        <f t="shared" si="98"/>
        <v>10.844999999999999</v>
      </c>
      <c r="E939" s="1">
        <f t="shared" si="96"/>
        <v>80</v>
      </c>
      <c r="F939" s="13">
        <f t="shared" si="97"/>
        <v>2.3670833333333339</v>
      </c>
      <c r="H939" s="1">
        <f t="shared" si="94"/>
        <v>0</v>
      </c>
      <c r="I939" s="13"/>
    </row>
    <row r="940" spans="1:9">
      <c r="A940" s="17">
        <v>10.8</v>
      </c>
      <c r="B940" s="27">
        <v>43018</v>
      </c>
      <c r="C940" s="6">
        <f t="shared" si="95"/>
        <v>11.125</v>
      </c>
      <c r="D940" s="18">
        <f t="shared" si="98"/>
        <v>11.465</v>
      </c>
      <c r="E940" s="1">
        <f t="shared" si="96"/>
        <v>80</v>
      </c>
      <c r="F940" s="13">
        <f t="shared" si="97"/>
        <v>1.54375</v>
      </c>
      <c r="H940" s="1">
        <f t="shared" si="94"/>
        <v>0</v>
      </c>
      <c r="I940" s="13"/>
    </row>
    <row r="941" spans="1:9">
      <c r="A941" s="17">
        <v>13.5</v>
      </c>
      <c r="B941" s="27">
        <v>43019</v>
      </c>
      <c r="C941" s="6">
        <f t="shared" si="95"/>
        <v>13.824999999999999</v>
      </c>
      <c r="D941" s="18">
        <f t="shared" si="98"/>
        <v>12.104999999999999</v>
      </c>
      <c r="E941" s="1">
        <f t="shared" si="96"/>
        <v>80</v>
      </c>
      <c r="F941" s="13">
        <f t="shared" si="97"/>
        <v>0</v>
      </c>
      <c r="H941" s="1">
        <f t="shared" si="94"/>
        <v>0</v>
      </c>
      <c r="I941" s="13"/>
    </row>
    <row r="942" spans="1:9">
      <c r="A942" s="17">
        <v>13.100000000000001</v>
      </c>
      <c r="B942" s="27">
        <v>43020</v>
      </c>
      <c r="C942" s="6">
        <f t="shared" si="95"/>
        <v>13.425000000000001</v>
      </c>
      <c r="D942" s="18">
        <f t="shared" si="98"/>
        <v>13.125</v>
      </c>
      <c r="E942" s="1">
        <f t="shared" si="96"/>
        <v>80</v>
      </c>
      <c r="F942" s="13">
        <f t="shared" si="97"/>
        <v>0</v>
      </c>
      <c r="H942" s="1">
        <f t="shared" si="94"/>
        <v>0</v>
      </c>
      <c r="I942" s="13"/>
    </row>
    <row r="943" spans="1:9">
      <c r="A943" s="17">
        <v>13.3</v>
      </c>
      <c r="B943" s="27">
        <v>43021</v>
      </c>
      <c r="C943" s="6">
        <f t="shared" si="95"/>
        <v>13.625</v>
      </c>
      <c r="D943" s="18">
        <f t="shared" si="98"/>
        <v>13.785</v>
      </c>
      <c r="E943" s="1">
        <f t="shared" si="96"/>
        <v>80</v>
      </c>
      <c r="F943" s="13">
        <f t="shared" si="97"/>
        <v>0</v>
      </c>
      <c r="H943" s="1">
        <f t="shared" si="94"/>
        <v>0</v>
      </c>
      <c r="I943" s="13"/>
    </row>
    <row r="944" spans="1:9">
      <c r="A944" s="17">
        <v>13.3</v>
      </c>
      <c r="B944" s="27">
        <v>43022</v>
      </c>
      <c r="C944" s="6">
        <f t="shared" si="95"/>
        <v>13.625</v>
      </c>
      <c r="D944" s="18">
        <f t="shared" si="98"/>
        <v>13.984999999999999</v>
      </c>
      <c r="E944" s="1">
        <f t="shared" si="96"/>
        <v>80</v>
      </c>
      <c r="F944" s="13">
        <f t="shared" si="97"/>
        <v>0</v>
      </c>
      <c r="H944" s="1">
        <f t="shared" si="94"/>
        <v>0</v>
      </c>
      <c r="I944" s="13"/>
    </row>
    <row r="945" spans="1:9">
      <c r="A945" s="17">
        <v>14.1</v>
      </c>
      <c r="B945" s="27">
        <v>43023</v>
      </c>
      <c r="C945" s="6">
        <f t="shared" si="95"/>
        <v>14.424999999999999</v>
      </c>
      <c r="D945" s="18">
        <f t="shared" si="98"/>
        <v>14.165000000000001</v>
      </c>
      <c r="E945" s="1">
        <f t="shared" si="96"/>
        <v>80</v>
      </c>
      <c r="F945" s="13">
        <f t="shared" si="97"/>
        <v>0</v>
      </c>
      <c r="H945" s="1">
        <f t="shared" si="94"/>
        <v>0</v>
      </c>
      <c r="I945" s="13"/>
    </row>
    <row r="946" spans="1:9">
      <c r="A946" s="17">
        <v>14.5</v>
      </c>
      <c r="B946" s="27">
        <v>43024</v>
      </c>
      <c r="C946" s="6">
        <f t="shared" si="95"/>
        <v>14.824999999999999</v>
      </c>
      <c r="D946" s="18">
        <f t="shared" si="98"/>
        <v>13.525</v>
      </c>
      <c r="E946" s="1">
        <f t="shared" si="96"/>
        <v>80</v>
      </c>
      <c r="F946" s="13">
        <f t="shared" si="97"/>
        <v>0</v>
      </c>
      <c r="H946" s="1">
        <f t="shared" si="94"/>
        <v>0</v>
      </c>
      <c r="I946" s="13"/>
    </row>
    <row r="947" spans="1:9">
      <c r="A947" s="17">
        <v>14</v>
      </c>
      <c r="B947" s="27">
        <v>43025</v>
      </c>
      <c r="C947" s="6">
        <f t="shared" si="95"/>
        <v>14.324999999999999</v>
      </c>
      <c r="D947" s="18">
        <f t="shared" si="98"/>
        <v>13.044999999999998</v>
      </c>
      <c r="E947" s="1">
        <f t="shared" si="96"/>
        <v>80</v>
      </c>
      <c r="F947" s="13">
        <f t="shared" si="97"/>
        <v>0</v>
      </c>
      <c r="H947" s="1">
        <f t="shared" si="94"/>
        <v>0</v>
      </c>
      <c r="I947" s="13"/>
    </row>
    <row r="948" spans="1:9">
      <c r="A948" s="17">
        <v>10.100000000000001</v>
      </c>
      <c r="B948" s="27">
        <v>43026</v>
      </c>
      <c r="C948" s="6">
        <f t="shared" si="95"/>
        <v>10.425000000000001</v>
      </c>
      <c r="D948" s="18">
        <f t="shared" si="98"/>
        <v>12.204999999999998</v>
      </c>
      <c r="E948" s="1">
        <f t="shared" si="96"/>
        <v>80</v>
      </c>
      <c r="F948" s="13">
        <f t="shared" si="97"/>
        <v>1.7654166666666664</v>
      </c>
      <c r="H948" s="1">
        <f t="shared" si="94"/>
        <v>0</v>
      </c>
      <c r="I948" s="13"/>
    </row>
    <row r="949" spans="1:9">
      <c r="A949" s="17">
        <v>10.899999999999999</v>
      </c>
      <c r="B949" s="27">
        <v>43027</v>
      </c>
      <c r="C949" s="6">
        <f t="shared" si="95"/>
        <v>11.224999999999998</v>
      </c>
      <c r="D949" s="18">
        <f t="shared" si="98"/>
        <v>11.524999999999997</v>
      </c>
      <c r="E949" s="1">
        <f t="shared" si="96"/>
        <v>80</v>
      </c>
      <c r="F949" s="13">
        <f t="shared" si="97"/>
        <v>1.5120833333333339</v>
      </c>
      <c r="H949" s="1">
        <f t="shared" si="94"/>
        <v>0</v>
      </c>
      <c r="I949" s="13"/>
    </row>
    <row r="950" spans="1:9">
      <c r="A950" s="17">
        <v>9.8999999999999986</v>
      </c>
      <c r="B950" s="27">
        <v>43028</v>
      </c>
      <c r="C950" s="6">
        <f t="shared" si="95"/>
        <v>10.224999999999998</v>
      </c>
      <c r="D950" s="18">
        <f t="shared" si="98"/>
        <v>10.824999999999999</v>
      </c>
      <c r="E950" s="1">
        <f t="shared" si="96"/>
        <v>80</v>
      </c>
      <c r="F950" s="13">
        <f t="shared" si="97"/>
        <v>1.8287500000000005</v>
      </c>
      <c r="H950" s="1">
        <f t="shared" si="94"/>
        <v>0</v>
      </c>
      <c r="I950" s="13"/>
    </row>
    <row r="951" spans="1:9">
      <c r="A951" s="17">
        <v>11.100000000000001</v>
      </c>
      <c r="B951" s="27">
        <v>43029</v>
      </c>
      <c r="C951" s="6">
        <f t="shared" si="95"/>
        <v>11.425000000000001</v>
      </c>
      <c r="D951" s="18">
        <f t="shared" si="98"/>
        <v>10.605</v>
      </c>
      <c r="E951" s="1">
        <f t="shared" si="96"/>
        <v>80</v>
      </c>
      <c r="F951" s="13">
        <f t="shared" si="97"/>
        <v>1.4487499999999998</v>
      </c>
      <c r="H951" s="1">
        <f t="shared" si="94"/>
        <v>0</v>
      </c>
      <c r="I951" s="13"/>
    </row>
    <row r="952" spans="1:9">
      <c r="A952" s="17">
        <v>10.5</v>
      </c>
      <c r="B952" s="27">
        <v>43030</v>
      </c>
      <c r="C952" s="6">
        <f t="shared" si="95"/>
        <v>10.824999999999999</v>
      </c>
      <c r="D952" s="18">
        <f t="shared" si="98"/>
        <v>10.484999999999999</v>
      </c>
      <c r="E952" s="1">
        <f t="shared" si="96"/>
        <v>80</v>
      </c>
      <c r="F952" s="13">
        <f t="shared" si="97"/>
        <v>1.6387500000000004</v>
      </c>
      <c r="H952" s="1">
        <f t="shared" si="94"/>
        <v>0</v>
      </c>
      <c r="I952" s="13"/>
    </row>
    <row r="953" spans="1:9">
      <c r="A953" s="17">
        <v>9</v>
      </c>
      <c r="B953" s="27">
        <v>43031</v>
      </c>
      <c r="C953" s="6">
        <f t="shared" si="95"/>
        <v>9.3249999999999993</v>
      </c>
      <c r="D953" s="18">
        <f t="shared" si="98"/>
        <v>11.145</v>
      </c>
      <c r="E953" s="1">
        <f t="shared" si="96"/>
        <v>80</v>
      </c>
      <c r="F953" s="13">
        <f t="shared" si="97"/>
        <v>2.1137500000000005</v>
      </c>
      <c r="H953" s="1">
        <f t="shared" si="94"/>
        <v>0</v>
      </c>
      <c r="I953" s="13"/>
    </row>
    <row r="954" spans="1:9">
      <c r="A954" s="17">
        <v>10.3</v>
      </c>
      <c r="B954" s="27">
        <v>43032</v>
      </c>
      <c r="C954" s="6">
        <f t="shared" si="95"/>
        <v>10.625</v>
      </c>
      <c r="D954" s="18">
        <f t="shared" si="98"/>
        <v>11.525</v>
      </c>
      <c r="E954" s="1">
        <f t="shared" si="96"/>
        <v>80</v>
      </c>
      <c r="F954" s="13">
        <f t="shared" si="97"/>
        <v>1.7020833333333334</v>
      </c>
      <c r="H954" s="1">
        <f t="shared" si="94"/>
        <v>0</v>
      </c>
      <c r="I954" s="13"/>
    </row>
    <row r="955" spans="1:9">
      <c r="A955" s="17">
        <v>13.2</v>
      </c>
      <c r="B955" s="27">
        <v>43033</v>
      </c>
      <c r="C955" s="6">
        <f t="shared" si="95"/>
        <v>13.524999999999999</v>
      </c>
      <c r="D955" s="18">
        <f t="shared" si="98"/>
        <v>11.425000000000001</v>
      </c>
      <c r="E955" s="1">
        <f t="shared" si="96"/>
        <v>80</v>
      </c>
      <c r="F955" s="13">
        <f t="shared" si="97"/>
        <v>0</v>
      </c>
      <c r="H955" s="1">
        <f t="shared" si="94"/>
        <v>0</v>
      </c>
      <c r="I955" s="13"/>
    </row>
    <row r="956" spans="1:9">
      <c r="A956" s="17">
        <v>13</v>
      </c>
      <c r="B956" s="27">
        <v>43034</v>
      </c>
      <c r="C956" s="6">
        <f t="shared" si="95"/>
        <v>13.324999999999999</v>
      </c>
      <c r="D956" s="18">
        <f t="shared" si="98"/>
        <v>11.324999999999999</v>
      </c>
      <c r="E956" s="1">
        <f t="shared" si="96"/>
        <v>80</v>
      </c>
      <c r="F956" s="13">
        <f t="shared" si="97"/>
        <v>0</v>
      </c>
      <c r="H956" s="1">
        <f t="shared" si="94"/>
        <v>0</v>
      </c>
      <c r="I956" s="13"/>
    </row>
    <row r="957" spans="1:9">
      <c r="A957" s="17">
        <v>10</v>
      </c>
      <c r="B957" s="27">
        <v>43035</v>
      </c>
      <c r="C957" s="6">
        <f t="shared" si="95"/>
        <v>10.324999999999999</v>
      </c>
      <c r="D957" s="18">
        <f t="shared" si="98"/>
        <v>10.605</v>
      </c>
      <c r="E957" s="1">
        <f t="shared" si="96"/>
        <v>80</v>
      </c>
      <c r="F957" s="13">
        <f t="shared" si="97"/>
        <v>1.7970833333333336</v>
      </c>
      <c r="H957" s="1">
        <f t="shared" si="94"/>
        <v>0</v>
      </c>
      <c r="I957" s="13"/>
    </row>
    <row r="958" spans="1:9">
      <c r="A958" s="17">
        <v>8.5</v>
      </c>
      <c r="B958" s="27">
        <v>43036</v>
      </c>
      <c r="C958" s="6">
        <f t="shared" si="95"/>
        <v>8.8249999999999993</v>
      </c>
      <c r="D958" s="18">
        <f t="shared" si="98"/>
        <v>8.9649999999999999</v>
      </c>
      <c r="E958" s="1">
        <f t="shared" si="96"/>
        <v>80</v>
      </c>
      <c r="F958" s="13">
        <f t="shared" si="97"/>
        <v>2.2720833333333337</v>
      </c>
      <c r="H958" s="1">
        <f t="shared" si="94"/>
        <v>0</v>
      </c>
      <c r="I958" s="13"/>
    </row>
    <row r="959" spans="1:9">
      <c r="A959" s="17">
        <v>6.6999999999999993</v>
      </c>
      <c r="B959" s="27">
        <v>43037</v>
      </c>
      <c r="C959" s="6">
        <f t="shared" si="95"/>
        <v>7.0249999999999995</v>
      </c>
      <c r="D959" s="18">
        <f t="shared" si="98"/>
        <v>7.625</v>
      </c>
      <c r="E959" s="1">
        <f t="shared" si="96"/>
        <v>80</v>
      </c>
      <c r="F959" s="13">
        <f t="shared" si="97"/>
        <v>2.842083333333334</v>
      </c>
      <c r="H959" s="1">
        <f t="shared" si="94"/>
        <v>0</v>
      </c>
      <c r="I959" s="13"/>
    </row>
    <row r="960" spans="1:9">
      <c r="A960" s="17">
        <v>5</v>
      </c>
      <c r="B960" s="27">
        <v>43038</v>
      </c>
      <c r="C960" s="6">
        <f t="shared" si="95"/>
        <v>5.3250000000000002</v>
      </c>
      <c r="D960" s="18">
        <f t="shared" si="98"/>
        <v>7.0250000000000004</v>
      </c>
      <c r="E960" s="1">
        <f t="shared" si="96"/>
        <v>80</v>
      </c>
      <c r="F960" s="13">
        <f t="shared" si="97"/>
        <v>3.3804166666666671</v>
      </c>
      <c r="H960" s="1">
        <f t="shared" si="94"/>
        <v>0</v>
      </c>
      <c r="I960" s="13"/>
    </row>
    <row r="961" spans="1:9">
      <c r="A961" s="17">
        <v>6.3000000000000007</v>
      </c>
      <c r="B961" s="27">
        <v>43039</v>
      </c>
      <c r="C961" s="6">
        <f t="shared" si="95"/>
        <v>6.6250000000000009</v>
      </c>
      <c r="D961" s="18">
        <f t="shared" si="98"/>
        <v>7.2249999999999996</v>
      </c>
      <c r="E961" s="1">
        <f t="shared" si="96"/>
        <v>80</v>
      </c>
      <c r="F961" s="13">
        <f t="shared" si="97"/>
        <v>2.96875</v>
      </c>
      <c r="H961" s="1">
        <f t="shared" si="94"/>
        <v>0</v>
      </c>
      <c r="I961" s="13"/>
    </row>
    <row r="962" spans="1:9">
      <c r="A962" s="17">
        <v>7</v>
      </c>
      <c r="B962" s="27">
        <v>43040</v>
      </c>
      <c r="C962" s="6">
        <f t="shared" si="95"/>
        <v>7.3250000000000002</v>
      </c>
      <c r="D962" s="18">
        <f t="shared" si="98"/>
        <v>7.285000000000001</v>
      </c>
      <c r="E962" s="1">
        <f t="shared" si="96"/>
        <v>80</v>
      </c>
      <c r="F962" s="13">
        <f t="shared" si="97"/>
        <v>2.7470833333333338</v>
      </c>
      <c r="H962" s="1">
        <f t="shared" si="94"/>
        <v>0</v>
      </c>
      <c r="I962" s="13"/>
    </row>
    <row r="963" spans="1:9">
      <c r="A963" s="17">
        <v>9.5</v>
      </c>
      <c r="B963" s="27">
        <v>43041</v>
      </c>
      <c r="C963" s="6">
        <f t="shared" si="95"/>
        <v>9.8249999999999993</v>
      </c>
      <c r="D963" s="18">
        <f t="shared" si="98"/>
        <v>7.2450000000000001</v>
      </c>
      <c r="E963" s="1">
        <f t="shared" si="96"/>
        <v>80</v>
      </c>
      <c r="F963" s="13">
        <f t="shared" si="97"/>
        <v>1.955416666666667</v>
      </c>
      <c r="H963" s="1">
        <f t="shared" si="94"/>
        <v>0</v>
      </c>
      <c r="I963" s="13"/>
    </row>
    <row r="964" spans="1:9">
      <c r="A964" s="17">
        <v>7</v>
      </c>
      <c r="B964" s="27">
        <v>43042</v>
      </c>
      <c r="C964" s="6">
        <f t="shared" si="95"/>
        <v>7.3250000000000002</v>
      </c>
      <c r="D964" s="18">
        <f t="shared" si="98"/>
        <v>7.125</v>
      </c>
      <c r="E964" s="1">
        <f t="shared" si="96"/>
        <v>80</v>
      </c>
      <c r="F964" s="13">
        <f t="shared" si="97"/>
        <v>2.7470833333333338</v>
      </c>
      <c r="H964" s="1">
        <f t="shared" si="94"/>
        <v>0</v>
      </c>
      <c r="I964" s="13"/>
    </row>
    <row r="965" spans="1:9">
      <c r="A965" s="17">
        <v>4.8000000000000007</v>
      </c>
      <c r="B965" s="27">
        <v>43043</v>
      </c>
      <c r="C965" s="6">
        <f t="shared" si="95"/>
        <v>5.1250000000000009</v>
      </c>
      <c r="D965" s="18">
        <f t="shared" si="98"/>
        <v>6.9450000000000003</v>
      </c>
      <c r="E965" s="1">
        <f t="shared" si="96"/>
        <v>80</v>
      </c>
      <c r="F965" s="13">
        <f t="shared" si="97"/>
        <v>3.4437500000000001</v>
      </c>
      <c r="H965" s="1">
        <f t="shared" si="94"/>
        <v>0</v>
      </c>
      <c r="I965" s="13"/>
    </row>
    <row r="966" spans="1:9">
      <c r="A966" s="17">
        <v>5.6999999999999993</v>
      </c>
      <c r="B966" s="27">
        <v>43044</v>
      </c>
      <c r="C966" s="6">
        <f t="shared" si="95"/>
        <v>6.0249999999999995</v>
      </c>
      <c r="D966" s="18">
        <f t="shared" si="98"/>
        <v>6.3650000000000002</v>
      </c>
      <c r="E966" s="1">
        <f t="shared" si="96"/>
        <v>80</v>
      </c>
      <c r="F966" s="13">
        <f t="shared" si="97"/>
        <v>3.1587500000000004</v>
      </c>
      <c r="H966" s="1">
        <f t="shared" si="94"/>
        <v>0</v>
      </c>
      <c r="I966" s="13"/>
    </row>
    <row r="967" spans="1:9">
      <c r="A967" s="17">
        <v>6.1000000000000014</v>
      </c>
      <c r="B967" s="27">
        <v>43045</v>
      </c>
      <c r="C967" s="6">
        <f t="shared" si="95"/>
        <v>6.4250000000000016</v>
      </c>
      <c r="D967" s="18">
        <f t="shared" si="98"/>
        <v>5.9850000000000012</v>
      </c>
      <c r="E967" s="1">
        <f t="shared" si="96"/>
        <v>80</v>
      </c>
      <c r="F967" s="13">
        <f t="shared" si="97"/>
        <v>3.032083333333333</v>
      </c>
      <c r="H967" s="1">
        <f t="shared" si="94"/>
        <v>0</v>
      </c>
      <c r="I967" s="13"/>
    </row>
    <row r="968" spans="1:9">
      <c r="A968" s="17">
        <v>6.6000000000000014</v>
      </c>
      <c r="B968" s="27">
        <v>43046</v>
      </c>
      <c r="C968" s="6">
        <f t="shared" si="95"/>
        <v>6.9250000000000016</v>
      </c>
      <c r="D968" s="18">
        <f t="shared" si="98"/>
        <v>6.4250000000000016</v>
      </c>
      <c r="E968" s="1">
        <f t="shared" si="96"/>
        <v>80</v>
      </c>
      <c r="F968" s="13">
        <f t="shared" si="97"/>
        <v>2.8737499999999998</v>
      </c>
      <c r="H968" s="1">
        <f t="shared" si="94"/>
        <v>0</v>
      </c>
      <c r="I968" s="13"/>
    </row>
    <row r="969" spans="1:9">
      <c r="A969" s="17">
        <v>5.1000000000000014</v>
      </c>
      <c r="B969" s="27">
        <v>43047</v>
      </c>
      <c r="C969" s="6">
        <f t="shared" si="95"/>
        <v>5.4250000000000016</v>
      </c>
      <c r="D969" s="18">
        <f t="shared" si="98"/>
        <v>6.6650000000000009</v>
      </c>
      <c r="E969" s="1">
        <f t="shared" si="96"/>
        <v>80</v>
      </c>
      <c r="F969" s="13">
        <f t="shared" si="97"/>
        <v>3.3487499999999999</v>
      </c>
      <c r="H969" s="1">
        <f t="shared" si="94"/>
        <v>0</v>
      </c>
      <c r="I969" s="13"/>
    </row>
    <row r="970" spans="1:9">
      <c r="A970" s="17">
        <v>7</v>
      </c>
      <c r="B970" s="27">
        <v>43048</v>
      </c>
      <c r="C970" s="6">
        <f t="shared" si="95"/>
        <v>7.3250000000000002</v>
      </c>
      <c r="D970" s="18">
        <f t="shared" si="98"/>
        <v>6.4850000000000012</v>
      </c>
      <c r="E970" s="1">
        <f t="shared" si="96"/>
        <v>80</v>
      </c>
      <c r="F970" s="13">
        <f t="shared" si="97"/>
        <v>2.7470833333333338</v>
      </c>
      <c r="H970" s="1">
        <f t="shared" si="94"/>
        <v>0</v>
      </c>
      <c r="I970" s="13"/>
    </row>
    <row r="971" spans="1:9">
      <c r="A971" s="17">
        <v>6.8999999999999986</v>
      </c>
      <c r="B971" s="27">
        <v>43049</v>
      </c>
      <c r="C971" s="6">
        <f t="shared" si="95"/>
        <v>7.2249999999999988</v>
      </c>
      <c r="D971" s="18">
        <f t="shared" si="98"/>
        <v>5.8650000000000002</v>
      </c>
      <c r="E971" s="1">
        <f t="shared" si="96"/>
        <v>80</v>
      </c>
      <c r="F971" s="13">
        <f t="shared" si="97"/>
        <v>2.7787500000000009</v>
      </c>
      <c r="H971" s="1">
        <f t="shared" si="94"/>
        <v>0</v>
      </c>
      <c r="I971" s="13"/>
    </row>
    <row r="972" spans="1:9">
      <c r="A972" s="17">
        <v>5.1999999999999993</v>
      </c>
      <c r="B972" s="27">
        <v>43050</v>
      </c>
      <c r="C972" s="6">
        <f t="shared" si="95"/>
        <v>5.5249999999999995</v>
      </c>
      <c r="D972" s="18">
        <f t="shared" si="98"/>
        <v>5.4249999999999989</v>
      </c>
      <c r="E972" s="1">
        <f t="shared" si="96"/>
        <v>80</v>
      </c>
      <c r="F972" s="13">
        <f t="shared" si="97"/>
        <v>3.317083333333334</v>
      </c>
      <c r="H972" s="1">
        <f t="shared" si="94"/>
        <v>0</v>
      </c>
      <c r="I972" s="13"/>
    </row>
    <row r="973" spans="1:9">
      <c r="A973" s="17">
        <v>3.5</v>
      </c>
      <c r="B973" s="27">
        <v>43051</v>
      </c>
      <c r="C973" s="6">
        <f t="shared" si="95"/>
        <v>3.8250000000000002</v>
      </c>
      <c r="D973" s="18">
        <f t="shared" si="98"/>
        <v>4.6049999999999986</v>
      </c>
      <c r="E973" s="1">
        <f t="shared" si="96"/>
        <v>80</v>
      </c>
      <c r="F973" s="13">
        <f t="shared" si="97"/>
        <v>3.8554166666666672</v>
      </c>
      <c r="H973" s="1">
        <f t="shared" si="94"/>
        <v>0</v>
      </c>
      <c r="I973" s="13"/>
    </row>
    <row r="974" spans="1:9">
      <c r="A974" s="17">
        <v>2.8999999999999986</v>
      </c>
      <c r="B974" s="27">
        <v>43052</v>
      </c>
      <c r="C974" s="6">
        <f t="shared" si="95"/>
        <v>3.2249999999999988</v>
      </c>
      <c r="D974" s="18">
        <f t="shared" si="98"/>
        <v>4.1049999999999986</v>
      </c>
      <c r="E974" s="1">
        <f t="shared" si="96"/>
        <v>80</v>
      </c>
      <c r="F974" s="13">
        <f t="shared" si="97"/>
        <v>4.0454166666666671</v>
      </c>
      <c r="H974" s="1">
        <f t="shared" si="94"/>
        <v>0</v>
      </c>
      <c r="I974" s="13"/>
    </row>
    <row r="975" spans="1:9">
      <c r="A975" s="17">
        <v>2.8999999999999986</v>
      </c>
      <c r="B975" s="27">
        <v>43053</v>
      </c>
      <c r="C975" s="6">
        <f t="shared" si="95"/>
        <v>3.2249999999999988</v>
      </c>
      <c r="D975" s="18">
        <f t="shared" si="98"/>
        <v>3.8049999999999988</v>
      </c>
      <c r="E975" s="1">
        <f t="shared" si="96"/>
        <v>80</v>
      </c>
      <c r="F975" s="13">
        <f t="shared" si="97"/>
        <v>4.0454166666666671</v>
      </c>
      <c r="H975" s="1">
        <f t="shared" si="94"/>
        <v>0</v>
      </c>
      <c r="I975" s="13"/>
    </row>
    <row r="976" spans="1:9">
      <c r="A976" s="17">
        <v>4.3999999999999986</v>
      </c>
      <c r="B976" s="27">
        <v>43054</v>
      </c>
      <c r="C976" s="6">
        <f t="shared" si="95"/>
        <v>4.7249999999999988</v>
      </c>
      <c r="D976" s="18">
        <f t="shared" si="98"/>
        <v>3.8249999999999993</v>
      </c>
      <c r="E976" s="1">
        <f t="shared" si="96"/>
        <v>80</v>
      </c>
      <c r="F976" s="13">
        <f t="shared" si="97"/>
        <v>3.5704166666666675</v>
      </c>
      <c r="H976" s="1">
        <f t="shared" si="94"/>
        <v>0</v>
      </c>
      <c r="I976" s="13"/>
    </row>
    <row r="977" spans="1:9">
      <c r="A977" s="17">
        <v>3.6999999999999993</v>
      </c>
      <c r="B977" s="27">
        <v>43055</v>
      </c>
      <c r="C977" s="6">
        <f t="shared" si="95"/>
        <v>4.0249999999999995</v>
      </c>
      <c r="D977" s="18">
        <f t="shared" si="98"/>
        <v>3.9049999999999998</v>
      </c>
      <c r="E977" s="1">
        <f t="shared" si="96"/>
        <v>80</v>
      </c>
      <c r="F977" s="13">
        <f t="shared" si="97"/>
        <v>3.7920833333333337</v>
      </c>
      <c r="H977" s="1">
        <f t="shared" ref="H977:H1040" si="99">IF(F977&gt;H$15,1,0)</f>
        <v>0</v>
      </c>
      <c r="I977" s="13"/>
    </row>
    <row r="978" spans="1:9">
      <c r="A978" s="17">
        <v>3.6000000000000014</v>
      </c>
      <c r="B978" s="27">
        <v>43056</v>
      </c>
      <c r="C978" s="6">
        <f t="shared" ref="C978:C1041" si="100">A978+A$16</f>
        <v>3.9250000000000016</v>
      </c>
      <c r="D978" s="18">
        <f t="shared" si="98"/>
        <v>4.1450000000000005</v>
      </c>
      <c r="E978" s="1">
        <f t="shared" ref="E978:E1041" si="101">E977+H978</f>
        <v>80</v>
      </c>
      <c r="F978" s="13">
        <f t="shared" ref="F978:F1041" si="102">IF(F$16-$C978&gt;0,(F$16+F$14-$C978)*F$15/30,0)</f>
        <v>3.8237499999999995</v>
      </c>
      <c r="H978" s="1">
        <f t="shared" si="99"/>
        <v>0</v>
      </c>
      <c r="I978" s="13"/>
    </row>
    <row r="979" spans="1:9">
      <c r="A979" s="17">
        <v>3.3000000000000007</v>
      </c>
      <c r="B979" s="27">
        <v>43057</v>
      </c>
      <c r="C979" s="6">
        <f t="shared" si="100"/>
        <v>3.6250000000000009</v>
      </c>
      <c r="D979" s="18">
        <f t="shared" si="98"/>
        <v>3.9650000000000007</v>
      </c>
      <c r="E979" s="1">
        <f t="shared" si="101"/>
        <v>80</v>
      </c>
      <c r="F979" s="13">
        <f t="shared" si="102"/>
        <v>3.9187500000000002</v>
      </c>
      <c r="H979" s="1">
        <f t="shared" si="99"/>
        <v>0</v>
      </c>
      <c r="I979" s="13"/>
    </row>
    <row r="980" spans="1:9">
      <c r="A980" s="17">
        <v>4.1000000000000014</v>
      </c>
      <c r="B980" s="27">
        <v>43058</v>
      </c>
      <c r="C980" s="6">
        <f t="shared" si="100"/>
        <v>4.4250000000000016</v>
      </c>
      <c r="D980" s="18">
        <f t="shared" ref="D980:D1043" si="103">SUM(C978:C982)/5</f>
        <v>4.3050000000000006</v>
      </c>
      <c r="E980" s="1">
        <f t="shared" si="101"/>
        <v>80</v>
      </c>
      <c r="F980" s="13">
        <f t="shared" si="102"/>
        <v>3.6654166666666663</v>
      </c>
      <c r="H980" s="1">
        <f t="shared" si="99"/>
        <v>0</v>
      </c>
      <c r="I980" s="13"/>
    </row>
    <row r="981" spans="1:9">
      <c r="A981" s="17">
        <v>3.5</v>
      </c>
      <c r="B981" s="27">
        <v>43059</v>
      </c>
      <c r="C981" s="6">
        <f t="shared" si="100"/>
        <v>3.8250000000000002</v>
      </c>
      <c r="D981" s="18">
        <f t="shared" si="103"/>
        <v>5.085</v>
      </c>
      <c r="E981" s="1">
        <f t="shared" si="101"/>
        <v>80</v>
      </c>
      <c r="F981" s="13">
        <f t="shared" si="102"/>
        <v>3.8554166666666672</v>
      </c>
      <c r="H981" s="1">
        <f t="shared" si="99"/>
        <v>0</v>
      </c>
      <c r="I981" s="13"/>
    </row>
    <row r="982" spans="1:9">
      <c r="A982" s="17">
        <v>5.3999999999999986</v>
      </c>
      <c r="B982" s="27">
        <v>43060</v>
      </c>
      <c r="C982" s="6">
        <f t="shared" si="100"/>
        <v>5.7249999999999988</v>
      </c>
      <c r="D982" s="18">
        <f t="shared" si="103"/>
        <v>5.2450000000000001</v>
      </c>
      <c r="E982" s="1">
        <f t="shared" si="101"/>
        <v>80</v>
      </c>
      <c r="F982" s="13">
        <f t="shared" si="102"/>
        <v>3.253750000000001</v>
      </c>
      <c r="H982" s="1">
        <f t="shared" si="99"/>
        <v>0</v>
      </c>
      <c r="I982" s="13"/>
    </row>
    <row r="983" spans="1:9">
      <c r="A983" s="17">
        <v>7.5</v>
      </c>
      <c r="B983" s="27">
        <v>43061</v>
      </c>
      <c r="C983" s="6">
        <f t="shared" si="100"/>
        <v>7.8250000000000002</v>
      </c>
      <c r="D983" s="18">
        <f t="shared" si="103"/>
        <v>5.7050000000000001</v>
      </c>
      <c r="E983" s="1">
        <f t="shared" si="101"/>
        <v>80</v>
      </c>
      <c r="F983" s="13">
        <f t="shared" si="102"/>
        <v>2.5887500000000001</v>
      </c>
      <c r="H983" s="1">
        <f t="shared" si="99"/>
        <v>0</v>
      </c>
      <c r="I983" s="13"/>
    </row>
    <row r="984" spans="1:9">
      <c r="A984" s="17">
        <v>4.1000000000000014</v>
      </c>
      <c r="B984" s="27">
        <v>43062</v>
      </c>
      <c r="C984" s="6">
        <f t="shared" si="100"/>
        <v>4.4250000000000016</v>
      </c>
      <c r="D984" s="18">
        <f t="shared" si="103"/>
        <v>6.1049999999999995</v>
      </c>
      <c r="E984" s="1">
        <f t="shared" si="101"/>
        <v>80</v>
      </c>
      <c r="F984" s="13">
        <f t="shared" si="102"/>
        <v>3.6654166666666663</v>
      </c>
      <c r="H984" s="1">
        <f t="shared" si="99"/>
        <v>0</v>
      </c>
      <c r="I984" s="13"/>
    </row>
    <row r="985" spans="1:9">
      <c r="A985" s="17">
        <v>6.3999999999999986</v>
      </c>
      <c r="B985" s="27">
        <v>43063</v>
      </c>
      <c r="C985" s="6">
        <f t="shared" si="100"/>
        <v>6.7249999999999988</v>
      </c>
      <c r="D985" s="18">
        <f t="shared" si="103"/>
        <v>5.4850000000000003</v>
      </c>
      <c r="E985" s="1">
        <f t="shared" si="101"/>
        <v>80</v>
      </c>
      <c r="F985" s="13">
        <f t="shared" si="102"/>
        <v>2.9370833333333342</v>
      </c>
      <c r="H985" s="1">
        <f t="shared" si="99"/>
        <v>0</v>
      </c>
      <c r="I985" s="13"/>
    </row>
    <row r="986" spans="1:9">
      <c r="A986" s="17">
        <v>5.5</v>
      </c>
      <c r="B986" s="27">
        <v>43064</v>
      </c>
      <c r="C986" s="6">
        <f t="shared" si="100"/>
        <v>5.8250000000000002</v>
      </c>
      <c r="D986" s="18">
        <f t="shared" si="103"/>
        <v>4.6050000000000004</v>
      </c>
      <c r="E986" s="1">
        <f t="shared" si="101"/>
        <v>80</v>
      </c>
      <c r="F986" s="13">
        <f t="shared" si="102"/>
        <v>3.2220833333333334</v>
      </c>
      <c r="H986" s="1">
        <f t="shared" si="99"/>
        <v>0</v>
      </c>
      <c r="I986" s="13"/>
    </row>
    <row r="987" spans="1:9">
      <c r="A987" s="17">
        <v>2.3000000000000007</v>
      </c>
      <c r="B987" s="27">
        <v>43065</v>
      </c>
      <c r="C987" s="6">
        <f t="shared" si="100"/>
        <v>2.6250000000000009</v>
      </c>
      <c r="D987" s="18">
        <f t="shared" si="103"/>
        <v>4.7249999999999996</v>
      </c>
      <c r="E987" s="1">
        <f t="shared" si="101"/>
        <v>80</v>
      </c>
      <c r="F987" s="13">
        <f t="shared" si="102"/>
        <v>4.2354166666666666</v>
      </c>
      <c r="H987" s="1">
        <f t="shared" si="99"/>
        <v>0</v>
      </c>
      <c r="I987" s="13"/>
    </row>
    <row r="988" spans="1:9">
      <c r="A988" s="17">
        <v>3.1000000000000014</v>
      </c>
      <c r="B988" s="27">
        <v>43066</v>
      </c>
      <c r="C988" s="6">
        <f t="shared" si="100"/>
        <v>3.4250000000000016</v>
      </c>
      <c r="D988" s="18">
        <f t="shared" si="103"/>
        <v>3.9650000000000007</v>
      </c>
      <c r="E988" s="1">
        <f t="shared" si="101"/>
        <v>80</v>
      </c>
      <c r="F988" s="13">
        <f t="shared" si="102"/>
        <v>3.9820833333333332</v>
      </c>
      <c r="H988" s="1">
        <f t="shared" si="99"/>
        <v>0</v>
      </c>
      <c r="I988" s="13"/>
    </row>
    <row r="989" spans="1:9">
      <c r="A989" s="17">
        <v>4.6999999999999993</v>
      </c>
      <c r="B989" s="27">
        <v>43067</v>
      </c>
      <c r="C989" s="6">
        <f t="shared" si="100"/>
        <v>5.0249999999999995</v>
      </c>
      <c r="D989" s="18">
        <f t="shared" si="103"/>
        <v>3.1050000000000004</v>
      </c>
      <c r="E989" s="1">
        <f t="shared" si="101"/>
        <v>80</v>
      </c>
      <c r="F989" s="13">
        <f t="shared" si="102"/>
        <v>3.4754166666666673</v>
      </c>
      <c r="H989" s="1">
        <f t="shared" si="99"/>
        <v>0</v>
      </c>
      <c r="I989" s="13"/>
    </row>
    <row r="990" spans="1:9">
      <c r="A990" s="17">
        <v>2.6000000000000014</v>
      </c>
      <c r="B990" s="27">
        <v>43068</v>
      </c>
      <c r="C990" s="6">
        <f t="shared" si="100"/>
        <v>2.9250000000000016</v>
      </c>
      <c r="D990" s="18">
        <f t="shared" si="103"/>
        <v>2.5650000000000004</v>
      </c>
      <c r="E990" s="1">
        <f t="shared" si="101"/>
        <v>80</v>
      </c>
      <c r="F990" s="13">
        <f t="shared" si="102"/>
        <v>4.140416666666666</v>
      </c>
      <c r="H990" s="1">
        <f t="shared" si="99"/>
        <v>0</v>
      </c>
      <c r="I990" s="13"/>
    </row>
    <row r="991" spans="1:9">
      <c r="A991" s="17">
        <v>1.1999999999999993</v>
      </c>
      <c r="B991" s="27">
        <v>43069</v>
      </c>
      <c r="C991" s="6">
        <f t="shared" si="100"/>
        <v>1.5249999999999992</v>
      </c>
      <c r="D991" s="18">
        <f t="shared" si="103"/>
        <v>1.7650000000000001</v>
      </c>
      <c r="E991" s="1">
        <f t="shared" si="101"/>
        <v>80</v>
      </c>
      <c r="F991" s="13">
        <f t="shared" si="102"/>
        <v>4.5837500000000002</v>
      </c>
      <c r="H991" s="1">
        <f t="shared" si="99"/>
        <v>0</v>
      </c>
      <c r="I991" s="13"/>
    </row>
    <row r="992" spans="1:9">
      <c r="A992" s="17">
        <v>-0.39999999999999858</v>
      </c>
      <c r="B992" s="27">
        <v>43070</v>
      </c>
      <c r="C992" s="6">
        <f t="shared" si="100"/>
        <v>-7.4999999999998568E-2</v>
      </c>
      <c r="D992" s="18">
        <f t="shared" si="103"/>
        <v>0.68500000000000105</v>
      </c>
      <c r="E992" s="1">
        <f t="shared" si="101"/>
        <v>81</v>
      </c>
      <c r="F992" s="13">
        <f t="shared" si="102"/>
        <v>5.090416666666667</v>
      </c>
      <c r="H992" s="1">
        <f t="shared" si="99"/>
        <v>1</v>
      </c>
      <c r="I992" s="13"/>
    </row>
    <row r="993" spans="1:9">
      <c r="A993" s="17">
        <v>-0.89999999999999858</v>
      </c>
      <c r="B993" s="27">
        <v>43071</v>
      </c>
      <c r="C993" s="6">
        <f t="shared" si="100"/>
        <v>-0.57499999999999862</v>
      </c>
      <c r="D993" s="18">
        <f t="shared" si="103"/>
        <v>0.34500000000000025</v>
      </c>
      <c r="E993" s="1">
        <f t="shared" si="101"/>
        <v>82</v>
      </c>
      <c r="F993" s="13">
        <f t="shared" si="102"/>
        <v>5.2487500000000002</v>
      </c>
      <c r="H993" s="1">
        <f t="shared" si="99"/>
        <v>1</v>
      </c>
      <c r="I993" s="13"/>
    </row>
    <row r="994" spans="1:9">
      <c r="A994" s="17">
        <v>-0.69999999999999929</v>
      </c>
      <c r="B994" s="27">
        <v>43072</v>
      </c>
      <c r="C994" s="6">
        <f t="shared" si="100"/>
        <v>-0.37499999999999928</v>
      </c>
      <c r="D994" s="18">
        <f t="shared" si="103"/>
        <v>0.84500000000000031</v>
      </c>
      <c r="E994" s="1">
        <f t="shared" si="101"/>
        <v>83</v>
      </c>
      <c r="F994" s="13">
        <f t="shared" si="102"/>
        <v>5.1854166666666668</v>
      </c>
      <c r="H994" s="1">
        <f t="shared" si="99"/>
        <v>1</v>
      </c>
      <c r="I994" s="13"/>
    </row>
    <row r="995" spans="1:9">
      <c r="A995" s="17">
        <v>0.89999999999999858</v>
      </c>
      <c r="B995" s="27">
        <v>43073</v>
      </c>
      <c r="C995" s="6">
        <f t="shared" si="100"/>
        <v>1.2249999999999985</v>
      </c>
      <c r="D995" s="18">
        <f t="shared" si="103"/>
        <v>1.7649999999999999</v>
      </c>
      <c r="E995" s="1">
        <f t="shared" si="101"/>
        <v>83</v>
      </c>
      <c r="F995" s="13">
        <f t="shared" si="102"/>
        <v>4.67875</v>
      </c>
      <c r="H995" s="1">
        <f t="shared" si="99"/>
        <v>0</v>
      </c>
      <c r="I995" s="13"/>
    </row>
    <row r="996" spans="1:9">
      <c r="A996" s="17">
        <v>3.6999999999999993</v>
      </c>
      <c r="B996" s="27">
        <v>43074</v>
      </c>
      <c r="C996" s="6">
        <f t="shared" si="100"/>
        <v>4.0249999999999995</v>
      </c>
      <c r="D996" s="18">
        <f t="shared" si="103"/>
        <v>2.665</v>
      </c>
      <c r="E996" s="1">
        <f t="shared" si="101"/>
        <v>83</v>
      </c>
      <c r="F996" s="13">
        <f t="shared" si="102"/>
        <v>3.7920833333333337</v>
      </c>
      <c r="H996" s="1">
        <f t="shared" si="99"/>
        <v>0</v>
      </c>
      <c r="I996" s="13"/>
    </row>
    <row r="997" spans="1:9">
      <c r="A997" s="17">
        <v>4.1999999999999993</v>
      </c>
      <c r="B997" s="27">
        <v>43075</v>
      </c>
      <c r="C997" s="6">
        <f t="shared" si="100"/>
        <v>4.5249999999999995</v>
      </c>
      <c r="D997" s="18">
        <f t="shared" si="103"/>
        <v>3.6449999999999996</v>
      </c>
      <c r="E997" s="1">
        <f t="shared" si="101"/>
        <v>83</v>
      </c>
      <c r="F997" s="13">
        <f t="shared" si="102"/>
        <v>3.6337500000000005</v>
      </c>
      <c r="H997" s="1">
        <f t="shared" si="99"/>
        <v>0</v>
      </c>
      <c r="I997" s="13"/>
    </row>
    <row r="998" spans="1:9">
      <c r="A998" s="17">
        <v>3.6000000000000014</v>
      </c>
      <c r="B998" s="27">
        <v>43076</v>
      </c>
      <c r="C998" s="6">
        <f t="shared" si="100"/>
        <v>3.9250000000000016</v>
      </c>
      <c r="D998" s="18">
        <f t="shared" si="103"/>
        <v>3.5249999999999999</v>
      </c>
      <c r="E998" s="1">
        <f t="shared" si="101"/>
        <v>83</v>
      </c>
      <c r="F998" s="13">
        <f t="shared" si="102"/>
        <v>3.8237499999999995</v>
      </c>
      <c r="H998" s="1">
        <f t="shared" si="99"/>
        <v>0</v>
      </c>
      <c r="I998" s="13"/>
    </row>
    <row r="999" spans="1:9">
      <c r="A999" s="17">
        <v>4.1999999999999993</v>
      </c>
      <c r="B999" s="27">
        <v>43077</v>
      </c>
      <c r="C999" s="6">
        <f t="shared" si="100"/>
        <v>4.5249999999999995</v>
      </c>
      <c r="D999" s="18">
        <f t="shared" si="103"/>
        <v>2.6850000000000001</v>
      </c>
      <c r="E999" s="1">
        <f t="shared" si="101"/>
        <v>83</v>
      </c>
      <c r="F999" s="13">
        <f t="shared" si="102"/>
        <v>3.6337500000000005</v>
      </c>
      <c r="H999" s="1">
        <f t="shared" si="99"/>
        <v>0</v>
      </c>
      <c r="I999" s="13"/>
    </row>
    <row r="1000" spans="1:9">
      <c r="A1000" s="17">
        <v>0.30000000000000071</v>
      </c>
      <c r="B1000" s="27">
        <v>43078</v>
      </c>
      <c r="C1000" s="6">
        <f t="shared" si="100"/>
        <v>0.62500000000000067</v>
      </c>
      <c r="D1000" s="18">
        <f t="shared" si="103"/>
        <v>2.7450000000000001</v>
      </c>
      <c r="E1000" s="1">
        <f t="shared" si="101"/>
        <v>83</v>
      </c>
      <c r="F1000" s="13">
        <f t="shared" si="102"/>
        <v>4.8687500000000004</v>
      </c>
      <c r="H1000" s="1">
        <f t="shared" si="99"/>
        <v>0</v>
      </c>
      <c r="I1000" s="13"/>
    </row>
    <row r="1001" spans="1:9">
      <c r="A1001" s="17">
        <v>-0.5</v>
      </c>
      <c r="B1001" s="27">
        <v>43079</v>
      </c>
      <c r="C1001" s="6">
        <f t="shared" si="100"/>
        <v>-0.17499999999999999</v>
      </c>
      <c r="D1001" s="18">
        <f t="shared" si="103"/>
        <v>2.8450000000000002</v>
      </c>
      <c r="E1001" s="1">
        <f t="shared" si="101"/>
        <v>84</v>
      </c>
      <c r="F1001" s="13">
        <f t="shared" si="102"/>
        <v>5.1220833333333333</v>
      </c>
      <c r="H1001" s="1">
        <f t="shared" si="99"/>
        <v>1</v>
      </c>
      <c r="I1001" s="13"/>
    </row>
    <row r="1002" spans="1:9">
      <c r="A1002" s="17">
        <v>4.5</v>
      </c>
      <c r="B1002" s="27">
        <v>43080</v>
      </c>
      <c r="C1002" s="6">
        <f t="shared" si="100"/>
        <v>4.8250000000000002</v>
      </c>
      <c r="D1002" s="18">
        <f t="shared" si="103"/>
        <v>2.2650000000000006</v>
      </c>
      <c r="E1002" s="1">
        <f t="shared" si="101"/>
        <v>84</v>
      </c>
      <c r="F1002" s="13">
        <f t="shared" si="102"/>
        <v>3.5387500000000003</v>
      </c>
      <c r="H1002" s="1">
        <f t="shared" si="99"/>
        <v>0</v>
      </c>
      <c r="I1002" s="13"/>
    </row>
    <row r="1003" spans="1:9">
      <c r="A1003" s="17">
        <v>4.1000000000000014</v>
      </c>
      <c r="B1003" s="27">
        <v>43081</v>
      </c>
      <c r="C1003" s="6">
        <f t="shared" si="100"/>
        <v>4.4250000000000016</v>
      </c>
      <c r="D1003" s="18">
        <f t="shared" si="103"/>
        <v>2.9450000000000003</v>
      </c>
      <c r="E1003" s="1">
        <f t="shared" si="101"/>
        <v>84</v>
      </c>
      <c r="F1003" s="13">
        <f t="shared" si="102"/>
        <v>3.6654166666666663</v>
      </c>
      <c r="H1003" s="1">
        <f t="shared" si="99"/>
        <v>0</v>
      </c>
      <c r="I1003" s="13"/>
    </row>
    <row r="1004" spans="1:9">
      <c r="A1004" s="17">
        <v>1.3000000000000007</v>
      </c>
      <c r="B1004" s="27">
        <v>43082</v>
      </c>
      <c r="C1004" s="6">
        <f t="shared" si="100"/>
        <v>1.6250000000000007</v>
      </c>
      <c r="D1004" s="18">
        <f t="shared" si="103"/>
        <v>3.6650000000000005</v>
      </c>
      <c r="E1004" s="1">
        <f t="shared" si="101"/>
        <v>84</v>
      </c>
      <c r="F1004" s="13">
        <f t="shared" si="102"/>
        <v>4.552083333333333</v>
      </c>
      <c r="H1004" s="1">
        <f t="shared" si="99"/>
        <v>0</v>
      </c>
      <c r="I1004" s="13"/>
    </row>
    <row r="1005" spans="1:9">
      <c r="A1005" s="17">
        <v>3.6999999999999993</v>
      </c>
      <c r="B1005" s="27">
        <v>43083</v>
      </c>
      <c r="C1005" s="6">
        <f t="shared" si="100"/>
        <v>4.0249999999999995</v>
      </c>
      <c r="D1005" s="18">
        <f t="shared" si="103"/>
        <v>3.1850000000000009</v>
      </c>
      <c r="E1005" s="1">
        <f t="shared" si="101"/>
        <v>84</v>
      </c>
      <c r="F1005" s="13">
        <f t="shared" si="102"/>
        <v>3.7920833333333337</v>
      </c>
      <c r="H1005" s="1">
        <f t="shared" si="99"/>
        <v>0</v>
      </c>
      <c r="I1005" s="13"/>
    </row>
    <row r="1006" spans="1:9">
      <c r="A1006" s="17">
        <v>3.1000000000000014</v>
      </c>
      <c r="B1006" s="27">
        <v>43084</v>
      </c>
      <c r="C1006" s="6">
        <f t="shared" si="100"/>
        <v>3.4250000000000016</v>
      </c>
      <c r="D1006" s="18">
        <f t="shared" si="103"/>
        <v>2.5050000000000003</v>
      </c>
      <c r="E1006" s="1">
        <f t="shared" si="101"/>
        <v>84</v>
      </c>
      <c r="F1006" s="13">
        <f t="shared" si="102"/>
        <v>3.9820833333333332</v>
      </c>
      <c r="H1006" s="1">
        <f t="shared" si="99"/>
        <v>0</v>
      </c>
      <c r="I1006" s="13"/>
    </row>
    <row r="1007" spans="1:9">
      <c r="A1007" s="17">
        <v>2.1000000000000014</v>
      </c>
      <c r="B1007" s="27">
        <v>43085</v>
      </c>
      <c r="C1007" s="6">
        <f t="shared" si="100"/>
        <v>2.4250000000000016</v>
      </c>
      <c r="D1007" s="18">
        <f t="shared" si="103"/>
        <v>1.7049999999999996</v>
      </c>
      <c r="E1007" s="1">
        <f t="shared" si="101"/>
        <v>84</v>
      </c>
      <c r="F1007" s="13">
        <f t="shared" si="102"/>
        <v>4.2987500000000001</v>
      </c>
      <c r="H1007" s="1">
        <f t="shared" si="99"/>
        <v>0</v>
      </c>
      <c r="I1007" s="13"/>
    </row>
    <row r="1008" spans="1:9">
      <c r="A1008" s="17">
        <v>0.69999999999999929</v>
      </c>
      <c r="B1008" s="27">
        <v>43086</v>
      </c>
      <c r="C1008" s="6">
        <f t="shared" si="100"/>
        <v>1.0249999999999992</v>
      </c>
      <c r="D1008" s="18">
        <f t="shared" si="103"/>
        <v>0.5850000000000003</v>
      </c>
      <c r="E1008" s="1">
        <f t="shared" si="101"/>
        <v>84</v>
      </c>
      <c r="F1008" s="13">
        <f t="shared" si="102"/>
        <v>4.7420833333333343</v>
      </c>
      <c r="H1008" s="1">
        <f t="shared" si="99"/>
        <v>0</v>
      </c>
      <c r="I1008" s="13"/>
    </row>
    <row r="1009" spans="1:9">
      <c r="A1009" s="17">
        <v>-2.7000000000000028</v>
      </c>
      <c r="B1009" s="27">
        <v>43087</v>
      </c>
      <c r="C1009" s="6">
        <f t="shared" si="100"/>
        <v>-2.3750000000000027</v>
      </c>
      <c r="D1009" s="18">
        <f t="shared" si="103"/>
        <v>0.14499999999999966</v>
      </c>
      <c r="E1009" s="1">
        <f t="shared" si="101"/>
        <v>85</v>
      </c>
      <c r="F1009" s="13">
        <f t="shared" si="102"/>
        <v>5.8187500000000005</v>
      </c>
      <c r="H1009" s="1">
        <f t="shared" si="99"/>
        <v>1</v>
      </c>
      <c r="I1009" s="13"/>
    </row>
    <row r="1010" spans="1:9">
      <c r="A1010" s="17">
        <v>-1.8999999999999986</v>
      </c>
      <c r="B1010" s="27">
        <v>43088</v>
      </c>
      <c r="C1010" s="6">
        <f t="shared" si="100"/>
        <v>-1.5749999999999986</v>
      </c>
      <c r="D1010" s="18">
        <f t="shared" si="103"/>
        <v>0.36499999999999921</v>
      </c>
      <c r="E1010" s="1">
        <f t="shared" si="101"/>
        <v>86</v>
      </c>
      <c r="F1010" s="13">
        <f t="shared" si="102"/>
        <v>5.5654166666666667</v>
      </c>
      <c r="H1010" s="1">
        <f t="shared" si="99"/>
        <v>1</v>
      </c>
      <c r="I1010" s="13"/>
    </row>
    <row r="1011" spans="1:9">
      <c r="A1011" s="17">
        <v>0.89999999999999858</v>
      </c>
      <c r="B1011" s="27">
        <v>43089</v>
      </c>
      <c r="C1011" s="6">
        <f t="shared" si="100"/>
        <v>1.2249999999999985</v>
      </c>
      <c r="D1011" s="18">
        <f t="shared" si="103"/>
        <v>1.1849999999999996</v>
      </c>
      <c r="E1011" s="1">
        <f t="shared" si="101"/>
        <v>86</v>
      </c>
      <c r="F1011" s="13">
        <f t="shared" si="102"/>
        <v>4.67875</v>
      </c>
      <c r="H1011" s="1">
        <f t="shared" si="99"/>
        <v>0</v>
      </c>
      <c r="I1011" s="13"/>
    </row>
    <row r="1012" spans="1:9">
      <c r="A1012" s="17">
        <v>3.1999999999999993</v>
      </c>
      <c r="B1012" s="27">
        <v>43090</v>
      </c>
      <c r="C1012" s="6">
        <f t="shared" si="100"/>
        <v>3.5249999999999995</v>
      </c>
      <c r="D1012" s="18">
        <f t="shared" si="103"/>
        <v>2.8250000000000002</v>
      </c>
      <c r="E1012" s="1">
        <f t="shared" si="101"/>
        <v>86</v>
      </c>
      <c r="F1012" s="13">
        <f t="shared" si="102"/>
        <v>3.9504166666666674</v>
      </c>
      <c r="H1012" s="1">
        <f t="shared" si="99"/>
        <v>0</v>
      </c>
      <c r="I1012" s="13"/>
    </row>
    <row r="1013" spans="1:9">
      <c r="A1013" s="17">
        <v>4.8000000000000007</v>
      </c>
      <c r="B1013" s="27">
        <v>43091</v>
      </c>
      <c r="C1013" s="6">
        <f t="shared" si="100"/>
        <v>5.1250000000000009</v>
      </c>
      <c r="D1013" s="18">
        <f t="shared" si="103"/>
        <v>4.5849999999999991</v>
      </c>
      <c r="E1013" s="1">
        <f t="shared" si="101"/>
        <v>86</v>
      </c>
      <c r="F1013" s="13">
        <f t="shared" si="102"/>
        <v>3.4437500000000001</v>
      </c>
      <c r="H1013" s="1">
        <f t="shared" si="99"/>
        <v>0</v>
      </c>
      <c r="I1013" s="13"/>
    </row>
    <row r="1014" spans="1:9">
      <c r="A1014" s="17">
        <v>5.5</v>
      </c>
      <c r="B1014" s="27">
        <v>43092</v>
      </c>
      <c r="C1014" s="6">
        <f t="shared" si="100"/>
        <v>5.8250000000000002</v>
      </c>
      <c r="D1014" s="18">
        <f t="shared" si="103"/>
        <v>5.0250000000000004</v>
      </c>
      <c r="E1014" s="1">
        <f t="shared" si="101"/>
        <v>86</v>
      </c>
      <c r="F1014" s="13">
        <f t="shared" si="102"/>
        <v>3.2220833333333334</v>
      </c>
      <c r="H1014" s="1">
        <f t="shared" si="99"/>
        <v>0</v>
      </c>
      <c r="I1014" s="13"/>
    </row>
    <row r="1015" spans="1:9">
      <c r="A1015" s="17">
        <v>6.8999999999999986</v>
      </c>
      <c r="B1015" s="27">
        <v>43093</v>
      </c>
      <c r="C1015" s="6">
        <f t="shared" si="100"/>
        <v>7.2249999999999988</v>
      </c>
      <c r="D1015" s="18">
        <f t="shared" si="103"/>
        <v>4.3250000000000002</v>
      </c>
      <c r="E1015" s="1">
        <f t="shared" si="101"/>
        <v>86</v>
      </c>
      <c r="F1015" s="13">
        <f t="shared" si="102"/>
        <v>2.7787500000000009</v>
      </c>
      <c r="H1015" s="1">
        <f t="shared" si="99"/>
        <v>0</v>
      </c>
      <c r="I1015" s="13"/>
    </row>
    <row r="1016" spans="1:9">
      <c r="A1016" s="17">
        <v>3.1000000000000014</v>
      </c>
      <c r="B1016" s="27">
        <v>43094</v>
      </c>
      <c r="C1016" s="6">
        <f t="shared" si="100"/>
        <v>3.4250000000000016</v>
      </c>
      <c r="D1016" s="18">
        <f t="shared" si="103"/>
        <v>3.3850000000000002</v>
      </c>
      <c r="E1016" s="1">
        <f t="shared" si="101"/>
        <v>86</v>
      </c>
      <c r="F1016" s="13">
        <f t="shared" si="102"/>
        <v>3.9820833333333332</v>
      </c>
      <c r="H1016" s="1">
        <f t="shared" si="99"/>
        <v>0</v>
      </c>
      <c r="I1016" s="13"/>
    </row>
    <row r="1017" spans="1:9">
      <c r="A1017" s="17">
        <v>-0.30000000000000071</v>
      </c>
      <c r="B1017" s="27">
        <v>43095</v>
      </c>
      <c r="C1017" s="6">
        <f t="shared" si="100"/>
        <v>2.4999999999999301E-2</v>
      </c>
      <c r="D1017" s="18">
        <f t="shared" si="103"/>
        <v>2.5249999999999995</v>
      </c>
      <c r="E1017" s="1">
        <f t="shared" si="101"/>
        <v>87</v>
      </c>
      <c r="F1017" s="13">
        <f t="shared" si="102"/>
        <v>5.0587500000000007</v>
      </c>
      <c r="H1017" s="1">
        <f t="shared" si="99"/>
        <v>1</v>
      </c>
      <c r="I1017" s="13"/>
    </row>
    <row r="1018" spans="1:9">
      <c r="A1018" s="17">
        <v>0.10000000000000142</v>
      </c>
      <c r="B1018" s="27">
        <v>43096</v>
      </c>
      <c r="C1018" s="6">
        <f t="shared" si="100"/>
        <v>0.42500000000000143</v>
      </c>
      <c r="D1018" s="18">
        <f t="shared" si="103"/>
        <v>1.0250000000000001</v>
      </c>
      <c r="E1018" s="1">
        <f t="shared" si="101"/>
        <v>87</v>
      </c>
      <c r="F1018" s="13">
        <f t="shared" si="102"/>
        <v>4.9320833333333338</v>
      </c>
      <c r="H1018" s="1">
        <f t="shared" si="99"/>
        <v>0</v>
      </c>
      <c r="I1018" s="13"/>
    </row>
    <row r="1019" spans="1:9">
      <c r="A1019" s="17">
        <v>1.1999999999999993</v>
      </c>
      <c r="B1019" s="27">
        <v>43097</v>
      </c>
      <c r="C1019" s="6">
        <f t="shared" si="100"/>
        <v>1.5249999999999992</v>
      </c>
      <c r="D1019" s="18">
        <f t="shared" si="103"/>
        <v>0.60499999999999976</v>
      </c>
      <c r="E1019" s="1">
        <f t="shared" si="101"/>
        <v>87</v>
      </c>
      <c r="F1019" s="13">
        <f t="shared" si="102"/>
        <v>4.5837500000000002</v>
      </c>
      <c r="H1019" s="1">
        <f t="shared" si="99"/>
        <v>0</v>
      </c>
      <c r="I1019" s="13"/>
    </row>
    <row r="1020" spans="1:9">
      <c r="A1020" s="17">
        <v>-0.60000000000000142</v>
      </c>
      <c r="B1020" s="27">
        <v>43098</v>
      </c>
      <c r="C1020" s="6">
        <f t="shared" si="100"/>
        <v>-0.27500000000000141</v>
      </c>
      <c r="D1020" s="18">
        <f t="shared" si="103"/>
        <v>2.4850000000000003</v>
      </c>
      <c r="E1020" s="1">
        <f t="shared" si="101"/>
        <v>88</v>
      </c>
      <c r="F1020" s="13">
        <f t="shared" si="102"/>
        <v>5.1537500000000005</v>
      </c>
      <c r="H1020" s="1">
        <f t="shared" si="99"/>
        <v>1</v>
      </c>
      <c r="I1020" s="13"/>
    </row>
    <row r="1021" spans="1:9">
      <c r="A1021" s="17">
        <v>1</v>
      </c>
      <c r="B1021" s="27">
        <v>43099</v>
      </c>
      <c r="C1021" s="6">
        <f t="shared" si="100"/>
        <v>1.325</v>
      </c>
      <c r="D1021" s="18">
        <f t="shared" si="103"/>
        <v>3.6850000000000001</v>
      </c>
      <c r="E1021" s="1">
        <f t="shared" si="101"/>
        <v>88</v>
      </c>
      <c r="F1021" s="13">
        <f t="shared" si="102"/>
        <v>4.6470833333333328</v>
      </c>
      <c r="H1021" s="1">
        <f t="shared" si="99"/>
        <v>0</v>
      </c>
      <c r="I1021" s="13"/>
    </row>
    <row r="1022" spans="1:9">
      <c r="A1022" s="17">
        <v>9.1000000000000014</v>
      </c>
      <c r="B1022" s="27">
        <v>43100</v>
      </c>
      <c r="C1022" s="6">
        <f t="shared" si="100"/>
        <v>9.4250000000000007</v>
      </c>
      <c r="D1022" s="18">
        <f t="shared" si="103"/>
        <v>4.2850000000000001</v>
      </c>
      <c r="E1022" s="1">
        <f t="shared" si="101"/>
        <v>88</v>
      </c>
      <c r="F1022" s="13">
        <f t="shared" si="102"/>
        <v>2.0820833333333328</v>
      </c>
      <c r="H1022" s="1">
        <f t="shared" si="99"/>
        <v>0</v>
      </c>
      <c r="I1022" s="13"/>
    </row>
    <row r="1023" spans="1:9">
      <c r="A1023" s="17">
        <v>6.1000000000000014</v>
      </c>
      <c r="B1023" s="27">
        <v>43101</v>
      </c>
      <c r="C1023" s="6">
        <f t="shared" si="100"/>
        <v>6.4250000000000016</v>
      </c>
      <c r="D1023" s="18">
        <f t="shared" si="103"/>
        <v>5.165</v>
      </c>
      <c r="E1023" s="1">
        <f t="shared" si="101"/>
        <v>88</v>
      </c>
      <c r="F1023" s="13">
        <f t="shared" si="102"/>
        <v>3.032083333333333</v>
      </c>
      <c r="H1023" s="1">
        <f t="shared" si="99"/>
        <v>0</v>
      </c>
      <c r="I1023" s="13"/>
    </row>
    <row r="1024" spans="1:9">
      <c r="A1024" s="17">
        <v>4.1999999999999993</v>
      </c>
      <c r="B1024" s="27">
        <v>43102</v>
      </c>
      <c r="C1024" s="6">
        <f t="shared" si="100"/>
        <v>4.5249999999999995</v>
      </c>
      <c r="D1024" s="18">
        <f t="shared" si="103"/>
        <v>6.085</v>
      </c>
      <c r="E1024" s="1">
        <f t="shared" si="101"/>
        <v>88</v>
      </c>
      <c r="F1024" s="13">
        <f t="shared" si="102"/>
        <v>3.6337500000000005</v>
      </c>
      <c r="H1024" s="1">
        <f t="shared" si="99"/>
        <v>0</v>
      </c>
      <c r="I1024" s="13"/>
    </row>
    <row r="1025" spans="1:9">
      <c r="A1025" s="17">
        <v>3.8000000000000007</v>
      </c>
      <c r="B1025" s="27">
        <v>43103</v>
      </c>
      <c r="C1025" s="6">
        <f t="shared" si="100"/>
        <v>4.1250000000000009</v>
      </c>
      <c r="D1025" s="18">
        <f t="shared" si="103"/>
        <v>5.7250000000000005</v>
      </c>
      <c r="E1025" s="1">
        <f t="shared" si="101"/>
        <v>88</v>
      </c>
      <c r="F1025" s="13">
        <f t="shared" si="102"/>
        <v>3.7604166666666665</v>
      </c>
      <c r="H1025" s="1">
        <f t="shared" si="99"/>
        <v>0</v>
      </c>
      <c r="I1025" s="13"/>
    </row>
    <row r="1026" spans="1:9">
      <c r="A1026" s="17">
        <v>5.6000000000000014</v>
      </c>
      <c r="B1026" s="27">
        <v>43104</v>
      </c>
      <c r="C1026" s="6">
        <f t="shared" si="100"/>
        <v>5.9250000000000016</v>
      </c>
      <c r="D1026" s="18">
        <f t="shared" si="103"/>
        <v>5.9450000000000003</v>
      </c>
      <c r="E1026" s="1">
        <f t="shared" si="101"/>
        <v>88</v>
      </c>
      <c r="F1026" s="13">
        <f t="shared" si="102"/>
        <v>3.1904166666666662</v>
      </c>
      <c r="H1026" s="1">
        <f t="shared" si="99"/>
        <v>0</v>
      </c>
      <c r="I1026" s="13"/>
    </row>
    <row r="1027" spans="1:9">
      <c r="A1027" s="17">
        <v>7.3000000000000007</v>
      </c>
      <c r="B1027" s="27">
        <v>43105</v>
      </c>
      <c r="C1027" s="6">
        <f t="shared" si="100"/>
        <v>7.6250000000000009</v>
      </c>
      <c r="D1027" s="18">
        <f t="shared" si="103"/>
        <v>5.9850000000000003</v>
      </c>
      <c r="E1027" s="1">
        <f t="shared" si="101"/>
        <v>88</v>
      </c>
      <c r="F1027" s="13">
        <f t="shared" si="102"/>
        <v>2.6520833333333331</v>
      </c>
      <c r="H1027" s="1">
        <f t="shared" si="99"/>
        <v>0</v>
      </c>
      <c r="I1027" s="13"/>
    </row>
    <row r="1028" spans="1:9">
      <c r="A1028" s="17">
        <v>7.1999999999999993</v>
      </c>
      <c r="B1028" s="27">
        <v>43106</v>
      </c>
      <c r="C1028" s="6">
        <f t="shared" si="100"/>
        <v>7.5249999999999995</v>
      </c>
      <c r="D1028" s="18">
        <f t="shared" si="103"/>
        <v>5.8049999999999997</v>
      </c>
      <c r="E1028" s="1">
        <f t="shared" si="101"/>
        <v>88</v>
      </c>
      <c r="F1028" s="13">
        <f t="shared" si="102"/>
        <v>2.6837500000000007</v>
      </c>
      <c r="H1028" s="1">
        <f t="shared" si="99"/>
        <v>0</v>
      </c>
      <c r="I1028" s="13"/>
    </row>
    <row r="1029" spans="1:9">
      <c r="A1029" s="17">
        <v>4.3999999999999986</v>
      </c>
      <c r="B1029" s="27">
        <v>43107</v>
      </c>
      <c r="C1029" s="6">
        <f t="shared" si="100"/>
        <v>4.7249999999999988</v>
      </c>
      <c r="D1029" s="18">
        <f t="shared" si="103"/>
        <v>5.9849999999999994</v>
      </c>
      <c r="E1029" s="1">
        <f t="shared" si="101"/>
        <v>88</v>
      </c>
      <c r="F1029" s="13">
        <f t="shared" si="102"/>
        <v>3.5704166666666675</v>
      </c>
      <c r="H1029" s="1">
        <f t="shared" si="99"/>
        <v>0</v>
      </c>
      <c r="I1029" s="13"/>
    </row>
    <row r="1030" spans="1:9">
      <c r="A1030" s="17">
        <v>2.8999999999999986</v>
      </c>
      <c r="B1030" s="27">
        <v>43108</v>
      </c>
      <c r="C1030" s="6">
        <f t="shared" si="100"/>
        <v>3.2249999999999988</v>
      </c>
      <c r="D1030" s="18">
        <f t="shared" si="103"/>
        <v>5.504999999999999</v>
      </c>
      <c r="E1030" s="1">
        <f t="shared" si="101"/>
        <v>88</v>
      </c>
      <c r="F1030" s="13">
        <f t="shared" si="102"/>
        <v>4.0454166666666671</v>
      </c>
      <c r="H1030" s="1">
        <f t="shared" si="99"/>
        <v>0</v>
      </c>
      <c r="I1030" s="13"/>
    </row>
    <row r="1031" spans="1:9">
      <c r="A1031" s="17">
        <v>6.5</v>
      </c>
      <c r="B1031" s="27">
        <v>43109</v>
      </c>
      <c r="C1031" s="6">
        <f t="shared" si="100"/>
        <v>6.8250000000000002</v>
      </c>
      <c r="D1031" s="18">
        <f t="shared" si="103"/>
        <v>4.8849999999999998</v>
      </c>
      <c r="E1031" s="1">
        <f t="shared" si="101"/>
        <v>88</v>
      </c>
      <c r="F1031" s="13">
        <f t="shared" si="102"/>
        <v>2.905416666666667</v>
      </c>
      <c r="H1031" s="1">
        <f t="shared" si="99"/>
        <v>0</v>
      </c>
      <c r="I1031" s="13"/>
    </row>
    <row r="1032" spans="1:9">
      <c r="A1032" s="17">
        <v>4.8999999999999986</v>
      </c>
      <c r="B1032" s="27">
        <v>43110</v>
      </c>
      <c r="C1032" s="6">
        <f t="shared" si="100"/>
        <v>5.2249999999999988</v>
      </c>
      <c r="D1032" s="18">
        <f t="shared" si="103"/>
        <v>4.5849999999999991</v>
      </c>
      <c r="E1032" s="1">
        <f t="shared" si="101"/>
        <v>88</v>
      </c>
      <c r="F1032" s="13">
        <f t="shared" si="102"/>
        <v>3.4120833333333342</v>
      </c>
      <c r="H1032" s="1">
        <f t="shared" si="99"/>
        <v>0</v>
      </c>
      <c r="I1032" s="13"/>
    </row>
    <row r="1033" spans="1:9">
      <c r="A1033" s="17">
        <v>4.1000000000000014</v>
      </c>
      <c r="B1033" s="27">
        <v>43111</v>
      </c>
      <c r="C1033" s="6">
        <f t="shared" si="100"/>
        <v>4.4250000000000016</v>
      </c>
      <c r="D1033" s="18">
        <f t="shared" si="103"/>
        <v>3.9449999999999994</v>
      </c>
      <c r="E1033" s="1">
        <f t="shared" si="101"/>
        <v>88</v>
      </c>
      <c r="F1033" s="13">
        <f t="shared" si="102"/>
        <v>3.6654166666666663</v>
      </c>
      <c r="H1033" s="1">
        <f t="shared" si="99"/>
        <v>0</v>
      </c>
      <c r="I1033" s="13"/>
    </row>
    <row r="1034" spans="1:9">
      <c r="A1034" s="17">
        <v>2.8999999999999986</v>
      </c>
      <c r="B1034" s="27">
        <v>43112</v>
      </c>
      <c r="C1034" s="6">
        <f t="shared" si="100"/>
        <v>3.2249999999999988</v>
      </c>
      <c r="D1034" s="18">
        <f t="shared" si="103"/>
        <v>2.4449999999999994</v>
      </c>
      <c r="E1034" s="1">
        <f t="shared" si="101"/>
        <v>88</v>
      </c>
      <c r="F1034" s="13">
        <f t="shared" si="102"/>
        <v>4.0454166666666671</v>
      </c>
      <c r="H1034" s="1">
        <f t="shared" si="99"/>
        <v>0</v>
      </c>
      <c r="I1034" s="13"/>
    </row>
    <row r="1035" spans="1:9">
      <c r="A1035" s="17">
        <v>-0.30000000000000071</v>
      </c>
      <c r="B1035" s="27">
        <v>43113</v>
      </c>
      <c r="C1035" s="6">
        <f t="shared" si="100"/>
        <v>2.4999999999999301E-2</v>
      </c>
      <c r="D1035" s="18">
        <f t="shared" si="103"/>
        <v>1.2449999999999997</v>
      </c>
      <c r="E1035" s="1">
        <f t="shared" si="101"/>
        <v>89</v>
      </c>
      <c r="F1035" s="13">
        <f t="shared" si="102"/>
        <v>5.0587500000000007</v>
      </c>
      <c r="H1035" s="1">
        <f t="shared" si="99"/>
        <v>1</v>
      </c>
      <c r="I1035" s="13"/>
    </row>
    <row r="1036" spans="1:9">
      <c r="A1036" s="17">
        <v>-1</v>
      </c>
      <c r="B1036" s="27">
        <v>43114</v>
      </c>
      <c r="C1036" s="6">
        <f t="shared" si="100"/>
        <v>-0.67500000000000004</v>
      </c>
      <c r="D1036" s="18">
        <f t="shared" si="103"/>
        <v>0.66499999999999926</v>
      </c>
      <c r="E1036" s="1">
        <f t="shared" si="101"/>
        <v>90</v>
      </c>
      <c r="F1036" s="13">
        <f t="shared" si="102"/>
        <v>5.2804166666666665</v>
      </c>
      <c r="H1036" s="1">
        <f t="shared" si="99"/>
        <v>1</v>
      </c>
      <c r="I1036" s="13"/>
    </row>
    <row r="1037" spans="1:9">
      <c r="A1037" s="17">
        <v>-1.1000000000000014</v>
      </c>
      <c r="B1037" s="27">
        <v>43115</v>
      </c>
      <c r="C1037" s="6">
        <f t="shared" si="100"/>
        <v>-0.77500000000000147</v>
      </c>
      <c r="D1037" s="18">
        <f t="shared" si="103"/>
        <v>0.26499999999999913</v>
      </c>
      <c r="E1037" s="1">
        <f t="shared" si="101"/>
        <v>91</v>
      </c>
      <c r="F1037" s="13">
        <f t="shared" si="102"/>
        <v>5.3120833333333337</v>
      </c>
      <c r="H1037" s="1">
        <f t="shared" si="99"/>
        <v>1</v>
      </c>
      <c r="I1037" s="13"/>
    </row>
    <row r="1038" spans="1:9">
      <c r="A1038" s="17">
        <v>1.1999999999999993</v>
      </c>
      <c r="B1038" s="27">
        <v>43116</v>
      </c>
      <c r="C1038" s="6">
        <f t="shared" si="100"/>
        <v>1.5249999999999992</v>
      </c>
      <c r="D1038" s="18">
        <f t="shared" si="103"/>
        <v>0.90499999999999903</v>
      </c>
      <c r="E1038" s="1">
        <f t="shared" si="101"/>
        <v>91</v>
      </c>
      <c r="F1038" s="13">
        <f t="shared" si="102"/>
        <v>4.5837500000000002</v>
      </c>
      <c r="H1038" s="1">
        <f t="shared" si="99"/>
        <v>0</v>
      </c>
      <c r="I1038" s="13"/>
    </row>
    <row r="1039" spans="1:9">
      <c r="A1039" s="17">
        <v>0.89999999999999858</v>
      </c>
      <c r="B1039" s="27">
        <v>43117</v>
      </c>
      <c r="C1039" s="6">
        <f t="shared" si="100"/>
        <v>1.2249999999999985</v>
      </c>
      <c r="D1039" s="18">
        <f t="shared" si="103"/>
        <v>1.504999999999999</v>
      </c>
      <c r="E1039" s="1">
        <f t="shared" si="101"/>
        <v>91</v>
      </c>
      <c r="F1039" s="13">
        <f t="shared" si="102"/>
        <v>4.67875</v>
      </c>
      <c r="H1039" s="1">
        <f t="shared" si="99"/>
        <v>0</v>
      </c>
      <c r="I1039" s="13"/>
    </row>
    <row r="1040" spans="1:9">
      <c r="A1040" s="17">
        <v>2.8999999999999986</v>
      </c>
      <c r="B1040" s="27">
        <v>43118</v>
      </c>
      <c r="C1040" s="6">
        <f t="shared" si="100"/>
        <v>3.2249999999999988</v>
      </c>
      <c r="D1040" s="18">
        <f t="shared" si="103"/>
        <v>1.8249999999999993</v>
      </c>
      <c r="E1040" s="1">
        <f t="shared" si="101"/>
        <v>91</v>
      </c>
      <c r="F1040" s="13">
        <f t="shared" si="102"/>
        <v>4.0454166666666671</v>
      </c>
      <c r="H1040" s="1">
        <f t="shared" si="99"/>
        <v>0</v>
      </c>
      <c r="I1040" s="13"/>
    </row>
    <row r="1041" spans="1:9">
      <c r="A1041" s="17">
        <v>2</v>
      </c>
      <c r="B1041" s="27">
        <v>43119</v>
      </c>
      <c r="C1041" s="6">
        <f t="shared" si="100"/>
        <v>2.3250000000000002</v>
      </c>
      <c r="D1041" s="18">
        <f t="shared" si="103"/>
        <v>1.4849999999999997</v>
      </c>
      <c r="E1041" s="1">
        <f t="shared" si="101"/>
        <v>91</v>
      </c>
      <c r="F1041" s="13">
        <f t="shared" si="102"/>
        <v>4.3304166666666664</v>
      </c>
      <c r="H1041" s="1">
        <f t="shared" ref="H1041:H1104" si="104">IF(F1041&gt;H$15,1,0)</f>
        <v>0</v>
      </c>
      <c r="I1041" s="13"/>
    </row>
    <row r="1042" spans="1:9">
      <c r="A1042" s="17">
        <v>0.5</v>
      </c>
      <c r="B1042" s="27">
        <v>43120</v>
      </c>
      <c r="C1042" s="6">
        <f t="shared" ref="C1042:C1105" si="105">A1042+A$16</f>
        <v>0.82499999999999996</v>
      </c>
      <c r="D1042" s="18">
        <f t="shared" si="103"/>
        <v>1.0250000000000001</v>
      </c>
      <c r="E1042" s="1">
        <f t="shared" ref="E1042:E1105" si="106">E1041+H1042</f>
        <v>91</v>
      </c>
      <c r="F1042" s="13">
        <f t="shared" ref="F1042:F1105" si="107">IF(F$16-$C1042&gt;0,(F$16+F$14-$C1042)*F$15/30,0)</f>
        <v>4.8054166666666669</v>
      </c>
      <c r="H1042" s="1">
        <f t="shared" si="104"/>
        <v>0</v>
      </c>
      <c r="I1042" s="13"/>
    </row>
    <row r="1043" spans="1:9">
      <c r="A1043" s="17">
        <v>-0.5</v>
      </c>
      <c r="B1043" s="27">
        <v>43121</v>
      </c>
      <c r="C1043" s="6">
        <f t="shared" si="105"/>
        <v>-0.17499999999999999</v>
      </c>
      <c r="D1043" s="18">
        <f t="shared" si="103"/>
        <v>1.0450000000000004</v>
      </c>
      <c r="E1043" s="1">
        <f t="shared" si="106"/>
        <v>92</v>
      </c>
      <c r="F1043" s="13">
        <f t="shared" si="107"/>
        <v>5.1220833333333333</v>
      </c>
      <c r="H1043" s="1">
        <f t="shared" si="104"/>
        <v>1</v>
      </c>
      <c r="I1043" s="13"/>
    </row>
    <row r="1044" spans="1:9">
      <c r="A1044" s="17">
        <v>-1.3999999999999986</v>
      </c>
      <c r="B1044" s="27">
        <v>43122</v>
      </c>
      <c r="C1044" s="6">
        <f t="shared" si="105"/>
        <v>-1.0749999999999986</v>
      </c>
      <c r="D1044" s="18">
        <f t="shared" ref="D1044:D1107" si="108">SUM(C1042:C1046)/5</f>
        <v>1.8050000000000004</v>
      </c>
      <c r="E1044" s="1">
        <f t="shared" si="106"/>
        <v>93</v>
      </c>
      <c r="F1044" s="13">
        <f t="shared" si="107"/>
        <v>5.4070833333333335</v>
      </c>
      <c r="H1044" s="1">
        <f t="shared" si="104"/>
        <v>1</v>
      </c>
      <c r="I1044" s="13"/>
    </row>
    <row r="1045" spans="1:9">
      <c r="A1045" s="17">
        <v>3</v>
      </c>
      <c r="B1045" s="27">
        <v>43123</v>
      </c>
      <c r="C1045" s="6">
        <f t="shared" si="105"/>
        <v>3.3250000000000002</v>
      </c>
      <c r="D1045" s="18">
        <f t="shared" si="108"/>
        <v>2.5650000000000004</v>
      </c>
      <c r="E1045" s="1">
        <f t="shared" si="106"/>
        <v>93</v>
      </c>
      <c r="F1045" s="13">
        <f t="shared" si="107"/>
        <v>4.0137499999999999</v>
      </c>
      <c r="H1045" s="1">
        <f t="shared" si="104"/>
        <v>0</v>
      </c>
      <c r="I1045" s="13"/>
    </row>
    <row r="1046" spans="1:9">
      <c r="A1046" s="17">
        <v>5.8000000000000007</v>
      </c>
      <c r="B1046" s="27">
        <v>43124</v>
      </c>
      <c r="C1046" s="6">
        <f t="shared" si="105"/>
        <v>6.1250000000000009</v>
      </c>
      <c r="D1046" s="18">
        <f t="shared" si="108"/>
        <v>2.9650000000000007</v>
      </c>
      <c r="E1046" s="1">
        <f t="shared" si="106"/>
        <v>93</v>
      </c>
      <c r="F1046" s="13">
        <f t="shared" si="107"/>
        <v>3.1270833333333332</v>
      </c>
      <c r="H1046" s="1">
        <f t="shared" si="104"/>
        <v>0</v>
      </c>
      <c r="I1046" s="13"/>
    </row>
    <row r="1047" spans="1:9">
      <c r="A1047" s="17">
        <v>4.3000000000000007</v>
      </c>
      <c r="B1047" s="27">
        <v>43125</v>
      </c>
      <c r="C1047" s="6">
        <f t="shared" si="105"/>
        <v>4.6250000000000009</v>
      </c>
      <c r="D1047" s="18">
        <f t="shared" si="108"/>
        <v>3.5650000000000004</v>
      </c>
      <c r="E1047" s="1">
        <f t="shared" si="106"/>
        <v>93</v>
      </c>
      <c r="F1047" s="13">
        <f t="shared" si="107"/>
        <v>3.6020833333333333</v>
      </c>
      <c r="H1047" s="1">
        <f t="shared" si="104"/>
        <v>0</v>
      </c>
      <c r="I1047" s="13"/>
    </row>
    <row r="1048" spans="1:9">
      <c r="A1048" s="17">
        <v>1.5</v>
      </c>
      <c r="B1048" s="27">
        <v>43126</v>
      </c>
      <c r="C1048" s="6">
        <f t="shared" si="105"/>
        <v>1.825</v>
      </c>
      <c r="D1048" s="18">
        <f t="shared" si="108"/>
        <v>4.1450000000000005</v>
      </c>
      <c r="E1048" s="1">
        <f t="shared" si="106"/>
        <v>93</v>
      </c>
      <c r="F1048" s="13">
        <f t="shared" si="107"/>
        <v>4.4887499999999996</v>
      </c>
      <c r="H1048" s="1">
        <f t="shared" si="104"/>
        <v>0</v>
      </c>
      <c r="I1048" s="13"/>
    </row>
    <row r="1049" spans="1:9">
      <c r="A1049" s="17">
        <v>1.6000000000000014</v>
      </c>
      <c r="B1049" s="27">
        <v>43127</v>
      </c>
      <c r="C1049" s="6">
        <f t="shared" si="105"/>
        <v>1.9250000000000014</v>
      </c>
      <c r="D1049" s="18">
        <f t="shared" si="108"/>
        <v>4.6050000000000004</v>
      </c>
      <c r="E1049" s="1">
        <f t="shared" si="106"/>
        <v>93</v>
      </c>
      <c r="F1049" s="13">
        <f t="shared" si="107"/>
        <v>4.4570833333333333</v>
      </c>
      <c r="H1049" s="1">
        <f t="shared" si="104"/>
        <v>0</v>
      </c>
      <c r="I1049" s="13"/>
    </row>
    <row r="1050" spans="1:9">
      <c r="A1050" s="17">
        <v>5.8999999999999986</v>
      </c>
      <c r="B1050" s="27">
        <v>43128</v>
      </c>
      <c r="C1050" s="6">
        <f t="shared" si="105"/>
        <v>6.2249999999999988</v>
      </c>
      <c r="D1050" s="18">
        <f t="shared" si="108"/>
        <v>4.6249999999999991</v>
      </c>
      <c r="E1050" s="1">
        <f t="shared" si="106"/>
        <v>93</v>
      </c>
      <c r="F1050" s="13">
        <f t="shared" si="107"/>
        <v>3.0954166666666674</v>
      </c>
      <c r="H1050" s="1">
        <f t="shared" si="104"/>
        <v>0</v>
      </c>
      <c r="I1050" s="13"/>
    </row>
    <row r="1051" spans="1:9">
      <c r="A1051" s="17">
        <v>8.1000000000000014</v>
      </c>
      <c r="B1051" s="27">
        <v>43129</v>
      </c>
      <c r="C1051" s="6">
        <f t="shared" si="105"/>
        <v>8.4250000000000007</v>
      </c>
      <c r="D1051" s="18">
        <f t="shared" si="108"/>
        <v>5.2249999999999996</v>
      </c>
      <c r="E1051" s="1">
        <f t="shared" si="106"/>
        <v>93</v>
      </c>
      <c r="F1051" s="13">
        <f t="shared" si="107"/>
        <v>2.3987499999999997</v>
      </c>
      <c r="H1051" s="1">
        <f t="shared" si="104"/>
        <v>0</v>
      </c>
      <c r="I1051" s="13"/>
    </row>
    <row r="1052" spans="1:9">
      <c r="A1052" s="17">
        <v>4.3999999999999986</v>
      </c>
      <c r="B1052" s="27">
        <v>43130</v>
      </c>
      <c r="C1052" s="6">
        <f t="shared" si="105"/>
        <v>4.7249999999999988</v>
      </c>
      <c r="D1052" s="18">
        <f t="shared" si="108"/>
        <v>5.8249999999999993</v>
      </c>
      <c r="E1052" s="1">
        <f t="shared" si="106"/>
        <v>93</v>
      </c>
      <c r="F1052" s="13">
        <f t="shared" si="107"/>
        <v>3.5704166666666675</v>
      </c>
      <c r="H1052" s="1">
        <f t="shared" si="104"/>
        <v>0</v>
      </c>
      <c r="I1052" s="13"/>
    </row>
    <row r="1053" spans="1:9">
      <c r="A1053" s="17">
        <v>4.5</v>
      </c>
      <c r="B1053" s="27">
        <v>43131</v>
      </c>
      <c r="C1053" s="6">
        <f t="shared" si="105"/>
        <v>4.8250000000000002</v>
      </c>
      <c r="D1053" s="18">
        <f t="shared" si="108"/>
        <v>5.0649999999999995</v>
      </c>
      <c r="E1053" s="1">
        <f t="shared" si="106"/>
        <v>93</v>
      </c>
      <c r="F1053" s="13">
        <f t="shared" si="107"/>
        <v>3.5387500000000003</v>
      </c>
      <c r="H1053" s="1">
        <f t="shared" si="104"/>
        <v>0</v>
      </c>
      <c r="I1053" s="13"/>
    </row>
    <row r="1054" spans="1:9">
      <c r="A1054" s="17">
        <v>4.6000000000000014</v>
      </c>
      <c r="B1054" s="27">
        <v>43132</v>
      </c>
      <c r="C1054" s="6">
        <f t="shared" si="105"/>
        <v>4.9250000000000016</v>
      </c>
      <c r="D1054" s="18">
        <f t="shared" si="108"/>
        <v>3.8250000000000002</v>
      </c>
      <c r="E1054" s="1">
        <f t="shared" si="106"/>
        <v>93</v>
      </c>
      <c r="F1054" s="13">
        <f t="shared" si="107"/>
        <v>3.5070833333333331</v>
      </c>
      <c r="H1054" s="1">
        <f t="shared" si="104"/>
        <v>0</v>
      </c>
      <c r="I1054" s="13"/>
    </row>
    <row r="1055" spans="1:9">
      <c r="A1055" s="17">
        <v>2.1000000000000014</v>
      </c>
      <c r="B1055" s="27">
        <v>43133</v>
      </c>
      <c r="C1055" s="6">
        <f t="shared" si="105"/>
        <v>2.4250000000000016</v>
      </c>
      <c r="D1055" s="18">
        <f t="shared" si="108"/>
        <v>2.9650000000000007</v>
      </c>
      <c r="E1055" s="1">
        <f t="shared" si="106"/>
        <v>93</v>
      </c>
      <c r="F1055" s="13">
        <f t="shared" si="107"/>
        <v>4.2987500000000001</v>
      </c>
      <c r="H1055" s="1">
        <f t="shared" si="104"/>
        <v>0</v>
      </c>
      <c r="I1055" s="13"/>
    </row>
    <row r="1056" spans="1:9">
      <c r="A1056" s="17">
        <v>1.8999999999999986</v>
      </c>
      <c r="B1056" s="27">
        <v>43134</v>
      </c>
      <c r="C1056" s="6">
        <f t="shared" si="105"/>
        <v>2.2249999999999988</v>
      </c>
      <c r="D1056" s="18">
        <f t="shared" si="108"/>
        <v>1.6650000000000005</v>
      </c>
      <c r="E1056" s="1">
        <f t="shared" si="106"/>
        <v>93</v>
      </c>
      <c r="F1056" s="13">
        <f t="shared" si="107"/>
        <v>4.3620833333333335</v>
      </c>
      <c r="H1056" s="1">
        <f t="shared" si="104"/>
        <v>0</v>
      </c>
      <c r="I1056" s="13"/>
    </row>
    <row r="1057" spans="1:9">
      <c r="A1057" s="17">
        <v>0.10000000000000142</v>
      </c>
      <c r="B1057" s="27">
        <v>43135</v>
      </c>
      <c r="C1057" s="6">
        <f t="shared" si="105"/>
        <v>0.42500000000000143</v>
      </c>
      <c r="D1057" s="18">
        <f t="shared" si="108"/>
        <v>2.5000000000000178E-2</v>
      </c>
      <c r="E1057" s="1">
        <f t="shared" si="106"/>
        <v>93</v>
      </c>
      <c r="F1057" s="13">
        <f t="shared" si="107"/>
        <v>4.9320833333333338</v>
      </c>
      <c r="H1057" s="1">
        <f t="shared" si="104"/>
        <v>0</v>
      </c>
      <c r="I1057" s="13"/>
    </row>
    <row r="1058" spans="1:9">
      <c r="A1058" s="17">
        <v>-2</v>
      </c>
      <c r="B1058" s="27">
        <v>43136</v>
      </c>
      <c r="C1058" s="6">
        <f t="shared" si="105"/>
        <v>-1.675</v>
      </c>
      <c r="D1058" s="18">
        <f t="shared" si="108"/>
        <v>-0.53499999999999992</v>
      </c>
      <c r="E1058" s="1">
        <f t="shared" si="106"/>
        <v>94</v>
      </c>
      <c r="F1058" s="13">
        <f t="shared" si="107"/>
        <v>5.597083333333333</v>
      </c>
      <c r="H1058" s="1">
        <f t="shared" si="104"/>
        <v>1</v>
      </c>
      <c r="I1058" s="13"/>
    </row>
    <row r="1059" spans="1:9">
      <c r="A1059" s="17">
        <v>-3.6000000000000014</v>
      </c>
      <c r="B1059" s="27">
        <v>43137</v>
      </c>
      <c r="C1059" s="6">
        <f t="shared" si="105"/>
        <v>-3.2750000000000012</v>
      </c>
      <c r="D1059" s="18">
        <f t="shared" si="108"/>
        <v>-1.0949999999999995</v>
      </c>
      <c r="E1059" s="1">
        <f t="shared" si="106"/>
        <v>95</v>
      </c>
      <c r="F1059" s="13">
        <f t="shared" si="107"/>
        <v>6.1037500000000007</v>
      </c>
      <c r="H1059" s="1">
        <f t="shared" si="104"/>
        <v>1</v>
      </c>
      <c r="I1059" s="13"/>
    </row>
    <row r="1060" spans="1:9">
      <c r="A1060" s="17">
        <v>-0.69999999999999929</v>
      </c>
      <c r="B1060" s="27">
        <v>43138</v>
      </c>
      <c r="C1060" s="6">
        <f t="shared" si="105"/>
        <v>-0.37499999999999928</v>
      </c>
      <c r="D1060" s="18">
        <f t="shared" si="108"/>
        <v>-1.4549999999999996</v>
      </c>
      <c r="E1060" s="1">
        <f t="shared" si="106"/>
        <v>96</v>
      </c>
      <c r="F1060" s="13">
        <f t="shared" si="107"/>
        <v>5.1854166666666668</v>
      </c>
      <c r="H1060" s="1">
        <f t="shared" si="104"/>
        <v>1</v>
      </c>
      <c r="I1060" s="13"/>
    </row>
    <row r="1061" spans="1:9">
      <c r="A1061" s="17">
        <v>-0.89999999999999858</v>
      </c>
      <c r="B1061" s="27">
        <v>43139</v>
      </c>
      <c r="C1061" s="6">
        <f t="shared" si="105"/>
        <v>-0.57499999999999862</v>
      </c>
      <c r="D1061" s="18">
        <f t="shared" si="108"/>
        <v>-1.2149999999999996</v>
      </c>
      <c r="E1061" s="1">
        <f t="shared" si="106"/>
        <v>97</v>
      </c>
      <c r="F1061" s="13">
        <f t="shared" si="107"/>
        <v>5.2487500000000002</v>
      </c>
      <c r="H1061" s="1">
        <f t="shared" si="104"/>
        <v>1</v>
      </c>
      <c r="I1061" s="13"/>
    </row>
    <row r="1062" spans="1:9">
      <c r="A1062" s="17">
        <v>-1.6999999999999993</v>
      </c>
      <c r="B1062" s="27">
        <v>43140</v>
      </c>
      <c r="C1062" s="6">
        <f t="shared" si="105"/>
        <v>-1.3749999999999993</v>
      </c>
      <c r="D1062" s="18">
        <f t="shared" si="108"/>
        <v>-7.4999999999999289E-2</v>
      </c>
      <c r="E1062" s="1">
        <f t="shared" si="106"/>
        <v>98</v>
      </c>
      <c r="F1062" s="13">
        <f t="shared" si="107"/>
        <v>5.5020833333333332</v>
      </c>
      <c r="H1062" s="1">
        <f t="shared" si="104"/>
        <v>1</v>
      </c>
      <c r="I1062" s="13"/>
    </row>
    <row r="1063" spans="1:9">
      <c r="A1063" s="17">
        <v>-0.80000000000000071</v>
      </c>
      <c r="B1063" s="27">
        <v>43141</v>
      </c>
      <c r="C1063" s="6">
        <f t="shared" si="105"/>
        <v>-0.4750000000000007</v>
      </c>
      <c r="D1063" s="18">
        <f t="shared" si="108"/>
        <v>0.42500000000000082</v>
      </c>
      <c r="E1063" s="1">
        <f t="shared" si="106"/>
        <v>99</v>
      </c>
      <c r="F1063" s="13">
        <f t="shared" si="107"/>
        <v>5.217083333333334</v>
      </c>
      <c r="H1063" s="1">
        <f t="shared" si="104"/>
        <v>1</v>
      </c>
      <c r="I1063" s="13"/>
    </row>
    <row r="1064" spans="1:9">
      <c r="A1064" s="17">
        <v>2.1000000000000014</v>
      </c>
      <c r="B1064" s="27">
        <v>43142</v>
      </c>
      <c r="C1064" s="6">
        <f t="shared" si="105"/>
        <v>2.4250000000000016</v>
      </c>
      <c r="D1064" s="18">
        <f t="shared" si="108"/>
        <v>0.4450000000000004</v>
      </c>
      <c r="E1064" s="1">
        <f t="shared" si="106"/>
        <v>99</v>
      </c>
      <c r="F1064" s="13">
        <f t="shared" si="107"/>
        <v>4.2987500000000001</v>
      </c>
      <c r="H1064" s="1">
        <f t="shared" si="104"/>
        <v>0</v>
      </c>
      <c r="I1064" s="13"/>
    </row>
    <row r="1065" spans="1:9">
      <c r="A1065" s="17">
        <v>1.8000000000000007</v>
      </c>
      <c r="B1065" s="27">
        <v>43143</v>
      </c>
      <c r="C1065" s="6">
        <f t="shared" si="105"/>
        <v>2.1250000000000009</v>
      </c>
      <c r="D1065" s="18">
        <f t="shared" si="108"/>
        <v>0.3449999999999997</v>
      </c>
      <c r="E1065" s="1">
        <f t="shared" si="106"/>
        <v>99</v>
      </c>
      <c r="F1065" s="13">
        <f t="shared" si="107"/>
        <v>4.3937499999999998</v>
      </c>
      <c r="H1065" s="1">
        <f t="shared" si="104"/>
        <v>0</v>
      </c>
      <c r="I1065" s="13"/>
    </row>
    <row r="1066" spans="1:9">
      <c r="A1066" s="17">
        <v>-0.80000000000000071</v>
      </c>
      <c r="B1066" s="27">
        <v>43144</v>
      </c>
      <c r="C1066" s="6">
        <f t="shared" si="105"/>
        <v>-0.4750000000000007</v>
      </c>
      <c r="D1066" s="18">
        <f t="shared" si="108"/>
        <v>0.26500000000000001</v>
      </c>
      <c r="E1066" s="1">
        <f t="shared" si="106"/>
        <v>100</v>
      </c>
      <c r="F1066" s="13">
        <f t="shared" si="107"/>
        <v>5.217083333333334</v>
      </c>
      <c r="H1066" s="1">
        <f t="shared" si="104"/>
        <v>1</v>
      </c>
      <c r="I1066" s="13"/>
    </row>
    <row r="1067" spans="1:9">
      <c r="A1067" s="17">
        <v>-2.2000000000000028</v>
      </c>
      <c r="B1067" s="27">
        <v>43145</v>
      </c>
      <c r="C1067" s="6">
        <f t="shared" si="105"/>
        <v>-1.8750000000000029</v>
      </c>
      <c r="D1067" s="18">
        <f t="shared" si="108"/>
        <v>0.28499999999999948</v>
      </c>
      <c r="E1067" s="1">
        <f t="shared" si="106"/>
        <v>101</v>
      </c>
      <c r="F1067" s="13">
        <f t="shared" si="107"/>
        <v>5.6604166666666673</v>
      </c>
      <c r="H1067" s="1">
        <f t="shared" si="104"/>
        <v>1</v>
      </c>
      <c r="I1067" s="13"/>
    </row>
    <row r="1068" spans="1:9">
      <c r="A1068" s="17">
        <v>-1.1999999999999993</v>
      </c>
      <c r="B1068" s="27">
        <v>43146</v>
      </c>
      <c r="C1068" s="6">
        <f t="shared" si="105"/>
        <v>-0.87499999999999933</v>
      </c>
      <c r="D1068" s="18">
        <f t="shared" si="108"/>
        <v>-0.29500000000000104</v>
      </c>
      <c r="E1068" s="1">
        <f t="shared" si="106"/>
        <v>102</v>
      </c>
      <c r="F1068" s="13">
        <f t="shared" si="107"/>
        <v>5.34375</v>
      </c>
      <c r="H1068" s="1">
        <f t="shared" si="104"/>
        <v>1</v>
      </c>
      <c r="I1068" s="13"/>
    </row>
    <row r="1069" spans="1:9">
      <c r="A1069" s="17">
        <v>2.1999999999999993</v>
      </c>
      <c r="B1069" s="27">
        <v>43147</v>
      </c>
      <c r="C1069" s="6">
        <f t="shared" si="105"/>
        <v>2.5249999999999995</v>
      </c>
      <c r="D1069" s="18">
        <f t="shared" si="108"/>
        <v>-0.13500000000000084</v>
      </c>
      <c r="E1069" s="1">
        <f t="shared" si="106"/>
        <v>102</v>
      </c>
      <c r="F1069" s="13">
        <f t="shared" si="107"/>
        <v>4.2670833333333338</v>
      </c>
      <c r="H1069" s="1">
        <f t="shared" si="104"/>
        <v>0</v>
      </c>
      <c r="I1069" s="13"/>
    </row>
    <row r="1070" spans="1:9">
      <c r="A1070" s="17">
        <v>-1.1000000000000014</v>
      </c>
      <c r="B1070" s="27">
        <v>43148</v>
      </c>
      <c r="C1070" s="6">
        <f t="shared" si="105"/>
        <v>-0.77500000000000147</v>
      </c>
      <c r="D1070" s="18">
        <f t="shared" si="108"/>
        <v>2.5000000000000001E-2</v>
      </c>
      <c r="E1070" s="1">
        <f t="shared" si="106"/>
        <v>103</v>
      </c>
      <c r="F1070" s="13">
        <f t="shared" si="107"/>
        <v>5.3120833333333337</v>
      </c>
      <c r="H1070" s="1">
        <f t="shared" si="104"/>
        <v>1</v>
      </c>
      <c r="I1070" s="13"/>
    </row>
    <row r="1071" spans="1:9">
      <c r="A1071" s="17">
        <v>0</v>
      </c>
      <c r="B1071" s="27">
        <v>43149</v>
      </c>
      <c r="C1071" s="6">
        <f t="shared" si="105"/>
        <v>0.32500000000000001</v>
      </c>
      <c r="D1071" s="18">
        <f t="shared" si="108"/>
        <v>-5.5000000000000424E-2</v>
      </c>
      <c r="E1071" s="1">
        <f t="shared" si="106"/>
        <v>103</v>
      </c>
      <c r="F1071" s="13">
        <f t="shared" si="107"/>
        <v>4.9637500000000001</v>
      </c>
      <c r="H1071" s="1">
        <f t="shared" si="104"/>
        <v>0</v>
      </c>
      <c r="I1071" s="13"/>
    </row>
    <row r="1072" spans="1:9">
      <c r="A1072" s="17">
        <v>-1.3999999999999986</v>
      </c>
      <c r="B1072" s="27">
        <v>43150</v>
      </c>
      <c r="C1072" s="6">
        <f t="shared" si="105"/>
        <v>-1.0749999999999986</v>
      </c>
      <c r="D1072" s="18">
        <f t="shared" si="108"/>
        <v>-0.79500000000000026</v>
      </c>
      <c r="E1072" s="1">
        <f t="shared" si="106"/>
        <v>104</v>
      </c>
      <c r="F1072" s="13">
        <f t="shared" si="107"/>
        <v>5.4070833333333335</v>
      </c>
      <c r="H1072" s="1">
        <f t="shared" si="104"/>
        <v>1</v>
      </c>
      <c r="I1072" s="13"/>
    </row>
    <row r="1073" spans="1:9">
      <c r="A1073" s="17">
        <v>-1.6000000000000014</v>
      </c>
      <c r="B1073" s="27">
        <v>43151</v>
      </c>
      <c r="C1073" s="6">
        <f t="shared" si="105"/>
        <v>-1.2750000000000015</v>
      </c>
      <c r="D1073" s="18">
        <f t="shared" si="108"/>
        <v>-1.175</v>
      </c>
      <c r="E1073" s="1">
        <f t="shared" si="106"/>
        <v>105</v>
      </c>
      <c r="F1073" s="13">
        <f t="shared" si="107"/>
        <v>5.4704166666666669</v>
      </c>
      <c r="H1073" s="1">
        <f t="shared" si="104"/>
        <v>1</v>
      </c>
      <c r="I1073" s="13"/>
    </row>
    <row r="1074" spans="1:9">
      <c r="A1074" s="17">
        <v>-1.5</v>
      </c>
      <c r="B1074" s="27">
        <v>43152</v>
      </c>
      <c r="C1074" s="6">
        <f t="shared" si="105"/>
        <v>-1.175</v>
      </c>
      <c r="D1074" s="18">
        <f t="shared" si="108"/>
        <v>-2.0150000000000006</v>
      </c>
      <c r="E1074" s="1">
        <f t="shared" si="106"/>
        <v>106</v>
      </c>
      <c r="F1074" s="13">
        <f t="shared" si="107"/>
        <v>5.4387499999999998</v>
      </c>
      <c r="H1074" s="1">
        <f t="shared" si="104"/>
        <v>1</v>
      </c>
      <c r="I1074" s="13"/>
    </row>
    <row r="1075" spans="1:9">
      <c r="A1075" s="17">
        <v>-3</v>
      </c>
      <c r="B1075" s="27">
        <v>43153</v>
      </c>
      <c r="C1075" s="6">
        <f t="shared" si="105"/>
        <v>-2.6749999999999998</v>
      </c>
      <c r="D1075" s="18">
        <f t="shared" si="108"/>
        <v>-2.9150000000000005</v>
      </c>
      <c r="E1075" s="1">
        <f t="shared" si="106"/>
        <v>107</v>
      </c>
      <c r="F1075" s="13">
        <f t="shared" si="107"/>
        <v>5.9137499999999994</v>
      </c>
      <c r="H1075" s="1">
        <f t="shared" si="104"/>
        <v>1</v>
      </c>
      <c r="I1075" s="13"/>
    </row>
    <row r="1076" spans="1:9">
      <c r="A1076" s="17">
        <v>-4.2000000000000028</v>
      </c>
      <c r="B1076" s="27">
        <v>43154</v>
      </c>
      <c r="C1076" s="6">
        <f t="shared" si="105"/>
        <v>-3.8750000000000027</v>
      </c>
      <c r="D1076" s="18">
        <f t="shared" si="108"/>
        <v>-4.3350000000000009</v>
      </c>
      <c r="E1076" s="1">
        <f t="shared" si="106"/>
        <v>108</v>
      </c>
      <c r="F1076" s="13">
        <f t="shared" si="107"/>
        <v>6.2937500000000011</v>
      </c>
      <c r="H1076" s="1">
        <f t="shared" si="104"/>
        <v>1</v>
      </c>
      <c r="I1076" s="13"/>
    </row>
    <row r="1077" spans="1:9">
      <c r="A1077" s="17">
        <v>-5.8999999999999986</v>
      </c>
      <c r="B1077" s="27">
        <v>43155</v>
      </c>
      <c r="C1077" s="6">
        <f t="shared" si="105"/>
        <v>-5.5749999999999984</v>
      </c>
      <c r="D1077" s="18">
        <f t="shared" si="108"/>
        <v>-5.9950000000000001</v>
      </c>
      <c r="E1077" s="1">
        <f t="shared" si="106"/>
        <v>109</v>
      </c>
      <c r="F1077" s="13">
        <f t="shared" si="107"/>
        <v>6.8320833333333333</v>
      </c>
      <c r="H1077" s="1">
        <f t="shared" si="104"/>
        <v>1</v>
      </c>
      <c r="I1077" s="13"/>
    </row>
    <row r="1078" spans="1:9">
      <c r="A1078" s="17">
        <v>-8.7000000000000028</v>
      </c>
      <c r="B1078" s="27">
        <v>43156</v>
      </c>
      <c r="C1078" s="6">
        <f t="shared" si="105"/>
        <v>-8.3750000000000036</v>
      </c>
      <c r="D1078" s="18">
        <f t="shared" si="108"/>
        <v>-7.5950000000000006</v>
      </c>
      <c r="E1078" s="1">
        <f t="shared" si="106"/>
        <v>110</v>
      </c>
      <c r="F1078" s="13">
        <f t="shared" si="107"/>
        <v>7.7187500000000009</v>
      </c>
      <c r="H1078" s="1">
        <f t="shared" si="104"/>
        <v>1</v>
      </c>
      <c r="I1078" s="13"/>
    </row>
    <row r="1079" spans="1:9">
      <c r="A1079" s="17">
        <v>-9.7999999999999972</v>
      </c>
      <c r="B1079" s="27">
        <v>43157</v>
      </c>
      <c r="C1079" s="6">
        <f t="shared" si="105"/>
        <v>-9.4749999999999979</v>
      </c>
      <c r="D1079" s="18">
        <f t="shared" si="108"/>
        <v>-8.8349999999999991</v>
      </c>
      <c r="E1079" s="1">
        <f t="shared" si="106"/>
        <v>111</v>
      </c>
      <c r="F1079" s="13">
        <f t="shared" si="107"/>
        <v>8.0670833333333327</v>
      </c>
      <c r="H1079" s="1">
        <f t="shared" si="104"/>
        <v>1</v>
      </c>
      <c r="I1079" s="13"/>
    </row>
    <row r="1080" spans="1:9">
      <c r="A1080" s="17">
        <v>-11</v>
      </c>
      <c r="B1080" s="27">
        <v>43158</v>
      </c>
      <c r="C1080" s="6">
        <f t="shared" si="105"/>
        <v>-10.675000000000001</v>
      </c>
      <c r="D1080" s="18">
        <f t="shared" si="108"/>
        <v>-9.4749999999999996</v>
      </c>
      <c r="E1080" s="1">
        <f t="shared" si="106"/>
        <v>112</v>
      </c>
      <c r="F1080" s="13">
        <f t="shared" si="107"/>
        <v>8.4470833333333335</v>
      </c>
      <c r="H1080" s="1">
        <f t="shared" si="104"/>
        <v>1</v>
      </c>
      <c r="I1080" s="13"/>
    </row>
    <row r="1081" spans="1:9">
      <c r="A1081" s="17">
        <v>-10.399999999999999</v>
      </c>
      <c r="B1081" s="27">
        <v>43159</v>
      </c>
      <c r="C1081" s="6">
        <f t="shared" si="105"/>
        <v>-10.074999999999999</v>
      </c>
      <c r="D1081" s="18">
        <f t="shared" si="108"/>
        <v>-8.9749999999999996</v>
      </c>
      <c r="E1081" s="1">
        <f t="shared" si="106"/>
        <v>113</v>
      </c>
      <c r="F1081" s="13">
        <f t="shared" si="107"/>
        <v>8.257083333333334</v>
      </c>
      <c r="H1081" s="1">
        <f t="shared" si="104"/>
        <v>1</v>
      </c>
      <c r="I1081" s="13"/>
    </row>
    <row r="1082" spans="1:9">
      <c r="A1082" s="17">
        <v>-9.1000000000000014</v>
      </c>
      <c r="B1082" s="27">
        <v>43160</v>
      </c>
      <c r="C1082" s="6">
        <f t="shared" si="105"/>
        <v>-8.7750000000000021</v>
      </c>
      <c r="D1082" s="18">
        <f t="shared" si="108"/>
        <v>-8.0350000000000001</v>
      </c>
      <c r="E1082" s="1">
        <f t="shared" si="106"/>
        <v>114</v>
      </c>
      <c r="F1082" s="13">
        <f t="shared" si="107"/>
        <v>7.8454166666666669</v>
      </c>
      <c r="H1082" s="1">
        <f t="shared" si="104"/>
        <v>1</v>
      </c>
      <c r="I1082" s="13"/>
    </row>
    <row r="1083" spans="1:9">
      <c r="A1083" s="17">
        <v>-6.2000000000000028</v>
      </c>
      <c r="B1083" s="27">
        <v>43161</v>
      </c>
      <c r="C1083" s="6">
        <f t="shared" si="105"/>
        <v>-5.8750000000000027</v>
      </c>
      <c r="D1083" s="18">
        <f t="shared" si="108"/>
        <v>-6.7150000000000007</v>
      </c>
      <c r="E1083" s="1">
        <f t="shared" si="106"/>
        <v>115</v>
      </c>
      <c r="F1083" s="13">
        <f t="shared" si="107"/>
        <v>6.9270833333333339</v>
      </c>
      <c r="H1083" s="1">
        <f t="shared" si="104"/>
        <v>1</v>
      </c>
      <c r="I1083" s="13"/>
    </row>
    <row r="1084" spans="1:9">
      <c r="A1084" s="17">
        <v>-5.1000000000000014</v>
      </c>
      <c r="B1084" s="27">
        <v>43162</v>
      </c>
      <c r="C1084" s="6">
        <f t="shared" si="105"/>
        <v>-4.7750000000000012</v>
      </c>
      <c r="D1084" s="18">
        <f t="shared" si="108"/>
        <v>-4.8750000000000018</v>
      </c>
      <c r="E1084" s="1">
        <f t="shared" si="106"/>
        <v>116</v>
      </c>
      <c r="F1084" s="13">
        <f t="shared" si="107"/>
        <v>6.5787500000000003</v>
      </c>
      <c r="H1084" s="1">
        <f t="shared" si="104"/>
        <v>1</v>
      </c>
      <c r="I1084" s="13"/>
    </row>
    <row r="1085" spans="1:9">
      <c r="A1085" s="17">
        <v>-4.3999999999999986</v>
      </c>
      <c r="B1085" s="27">
        <v>43163</v>
      </c>
      <c r="C1085" s="6">
        <f t="shared" si="105"/>
        <v>-4.0749999999999984</v>
      </c>
      <c r="D1085" s="18">
        <f t="shared" si="108"/>
        <v>-3.1350000000000002</v>
      </c>
      <c r="E1085" s="1">
        <f t="shared" si="106"/>
        <v>117</v>
      </c>
      <c r="F1085" s="13">
        <f t="shared" si="107"/>
        <v>6.3570833333333336</v>
      </c>
      <c r="H1085" s="1">
        <f t="shared" si="104"/>
        <v>1</v>
      </c>
      <c r="I1085" s="13"/>
    </row>
    <row r="1086" spans="1:9">
      <c r="A1086" s="17">
        <v>-1.1999999999999993</v>
      </c>
      <c r="B1086" s="27">
        <v>43164</v>
      </c>
      <c r="C1086" s="6">
        <f t="shared" si="105"/>
        <v>-0.87499999999999933</v>
      </c>
      <c r="D1086" s="18">
        <f t="shared" si="108"/>
        <v>-1.2549999999999999</v>
      </c>
      <c r="E1086" s="1">
        <f t="shared" si="106"/>
        <v>118</v>
      </c>
      <c r="F1086" s="13">
        <f t="shared" si="107"/>
        <v>5.34375</v>
      </c>
      <c r="H1086" s="1">
        <f t="shared" si="104"/>
        <v>1</v>
      </c>
      <c r="I1086" s="13"/>
    </row>
    <row r="1087" spans="1:9">
      <c r="A1087" s="17">
        <v>-0.39999999999999858</v>
      </c>
      <c r="B1087" s="27">
        <v>43165</v>
      </c>
      <c r="C1087" s="6">
        <f t="shared" si="105"/>
        <v>-7.4999999999998568E-2</v>
      </c>
      <c r="D1087" s="18">
        <f t="shared" si="108"/>
        <v>0.8050000000000006</v>
      </c>
      <c r="E1087" s="1">
        <f t="shared" si="106"/>
        <v>119</v>
      </c>
      <c r="F1087" s="13">
        <f t="shared" si="107"/>
        <v>5.090416666666667</v>
      </c>
      <c r="H1087" s="1">
        <f t="shared" si="104"/>
        <v>1</v>
      </c>
      <c r="I1087" s="13"/>
    </row>
    <row r="1088" spans="1:9">
      <c r="A1088" s="17">
        <v>3.1999999999999993</v>
      </c>
      <c r="B1088" s="27">
        <v>43166</v>
      </c>
      <c r="C1088" s="6">
        <f t="shared" si="105"/>
        <v>3.5249999999999995</v>
      </c>
      <c r="D1088" s="18">
        <f t="shared" si="108"/>
        <v>2.7250000000000001</v>
      </c>
      <c r="E1088" s="1">
        <f t="shared" si="106"/>
        <v>119</v>
      </c>
      <c r="F1088" s="13">
        <f t="shared" si="107"/>
        <v>3.9504166666666674</v>
      </c>
      <c r="H1088" s="1">
        <f t="shared" si="104"/>
        <v>0</v>
      </c>
      <c r="I1088" s="13"/>
    </row>
    <row r="1089" spans="1:9">
      <c r="A1089" s="17">
        <v>5.1999999999999993</v>
      </c>
      <c r="B1089" s="27">
        <v>43167</v>
      </c>
      <c r="C1089" s="6">
        <f t="shared" si="105"/>
        <v>5.5249999999999995</v>
      </c>
      <c r="D1089" s="18">
        <f t="shared" si="108"/>
        <v>4.4649999999999999</v>
      </c>
      <c r="E1089" s="1">
        <f t="shared" si="106"/>
        <v>119</v>
      </c>
      <c r="F1089" s="13">
        <f t="shared" si="107"/>
        <v>3.317083333333334</v>
      </c>
      <c r="H1089" s="1">
        <f t="shared" si="104"/>
        <v>0</v>
      </c>
      <c r="I1089" s="13"/>
    </row>
    <row r="1090" spans="1:9">
      <c r="A1090" s="17">
        <v>5.1999999999999993</v>
      </c>
      <c r="B1090" s="27">
        <v>43168</v>
      </c>
      <c r="C1090" s="6">
        <f t="shared" si="105"/>
        <v>5.5249999999999995</v>
      </c>
      <c r="D1090" s="18">
        <f t="shared" si="108"/>
        <v>6.5849999999999991</v>
      </c>
      <c r="E1090" s="1">
        <f t="shared" si="106"/>
        <v>119</v>
      </c>
      <c r="F1090" s="13">
        <f t="shared" si="107"/>
        <v>3.317083333333334</v>
      </c>
      <c r="H1090" s="1">
        <f t="shared" si="104"/>
        <v>0</v>
      </c>
      <c r="I1090" s="13"/>
    </row>
    <row r="1091" spans="1:9">
      <c r="A1091" s="17">
        <v>7.5</v>
      </c>
      <c r="B1091" s="27">
        <v>43169</v>
      </c>
      <c r="C1091" s="6">
        <f t="shared" si="105"/>
        <v>7.8250000000000002</v>
      </c>
      <c r="D1091" s="18">
        <f t="shared" si="108"/>
        <v>7.4249999999999998</v>
      </c>
      <c r="E1091" s="1">
        <f t="shared" si="106"/>
        <v>119</v>
      </c>
      <c r="F1091" s="13">
        <f t="shared" si="107"/>
        <v>2.5887500000000001</v>
      </c>
      <c r="H1091" s="1">
        <f t="shared" si="104"/>
        <v>0</v>
      </c>
      <c r="I1091" s="13"/>
    </row>
    <row r="1092" spans="1:9">
      <c r="A1092" s="17">
        <v>10.199999999999999</v>
      </c>
      <c r="B1092" s="27">
        <v>43170</v>
      </c>
      <c r="C1092" s="6">
        <f t="shared" si="105"/>
        <v>10.524999999999999</v>
      </c>
      <c r="D1092" s="18">
        <f t="shared" si="108"/>
        <v>8.125</v>
      </c>
      <c r="E1092" s="1">
        <f t="shared" si="106"/>
        <v>119</v>
      </c>
      <c r="F1092" s="13">
        <f t="shared" si="107"/>
        <v>1.7337500000000006</v>
      </c>
      <c r="H1092" s="1">
        <f t="shared" si="104"/>
        <v>0</v>
      </c>
      <c r="I1092" s="13"/>
    </row>
    <row r="1093" spans="1:9">
      <c r="A1093" s="17">
        <v>7.3999999999999986</v>
      </c>
      <c r="B1093" s="27">
        <v>43171</v>
      </c>
      <c r="C1093" s="6">
        <f t="shared" si="105"/>
        <v>7.7249999999999988</v>
      </c>
      <c r="D1093" s="18">
        <f t="shared" si="108"/>
        <v>8.004999999999999</v>
      </c>
      <c r="E1093" s="1">
        <f t="shared" si="106"/>
        <v>119</v>
      </c>
      <c r="F1093" s="13">
        <f t="shared" si="107"/>
        <v>2.6204166666666677</v>
      </c>
      <c r="H1093" s="1">
        <f t="shared" si="104"/>
        <v>0</v>
      </c>
      <c r="I1093" s="13"/>
    </row>
    <row r="1094" spans="1:9">
      <c r="A1094" s="17">
        <v>8.6999999999999993</v>
      </c>
      <c r="B1094" s="27">
        <v>43172</v>
      </c>
      <c r="C1094" s="6">
        <f t="shared" si="105"/>
        <v>9.0249999999999986</v>
      </c>
      <c r="D1094" s="18">
        <f t="shared" si="108"/>
        <v>7.5649999999999995</v>
      </c>
      <c r="E1094" s="1">
        <f t="shared" si="106"/>
        <v>119</v>
      </c>
      <c r="F1094" s="13">
        <f t="shared" si="107"/>
        <v>2.2087500000000007</v>
      </c>
      <c r="H1094" s="1">
        <f t="shared" si="104"/>
        <v>0</v>
      </c>
      <c r="I1094" s="13"/>
    </row>
    <row r="1095" spans="1:9">
      <c r="A1095" s="17">
        <v>4.6000000000000014</v>
      </c>
      <c r="B1095" s="27">
        <v>43173</v>
      </c>
      <c r="C1095" s="6">
        <f t="shared" si="105"/>
        <v>4.9250000000000016</v>
      </c>
      <c r="D1095" s="18">
        <f t="shared" si="108"/>
        <v>6.1649999999999991</v>
      </c>
      <c r="E1095" s="1">
        <f t="shared" si="106"/>
        <v>119</v>
      </c>
      <c r="F1095" s="13">
        <f t="shared" si="107"/>
        <v>3.5070833333333331</v>
      </c>
      <c r="H1095" s="1">
        <f t="shared" si="104"/>
        <v>0</v>
      </c>
      <c r="I1095" s="13"/>
    </row>
    <row r="1096" spans="1:9">
      <c r="A1096" s="17">
        <v>5.3000000000000007</v>
      </c>
      <c r="B1096" s="27">
        <v>43174</v>
      </c>
      <c r="C1096" s="6">
        <f t="shared" si="105"/>
        <v>5.6250000000000009</v>
      </c>
      <c r="D1096" s="18">
        <f t="shared" si="108"/>
        <v>3.9049999999999998</v>
      </c>
      <c r="E1096" s="1">
        <f t="shared" si="106"/>
        <v>119</v>
      </c>
      <c r="F1096" s="13">
        <f t="shared" si="107"/>
        <v>3.2854166666666669</v>
      </c>
      <c r="H1096" s="1">
        <f t="shared" si="104"/>
        <v>0</v>
      </c>
      <c r="I1096" s="13"/>
    </row>
    <row r="1097" spans="1:9">
      <c r="A1097" s="17">
        <v>3.1999999999999993</v>
      </c>
      <c r="B1097" s="27">
        <v>43175</v>
      </c>
      <c r="C1097" s="6">
        <f t="shared" si="105"/>
        <v>3.5249999999999995</v>
      </c>
      <c r="D1097" s="18">
        <f t="shared" si="108"/>
        <v>1.1050000000000013</v>
      </c>
      <c r="E1097" s="1">
        <f t="shared" si="106"/>
        <v>119</v>
      </c>
      <c r="F1097" s="13">
        <f t="shared" si="107"/>
        <v>3.9504166666666674</v>
      </c>
      <c r="H1097" s="1">
        <f t="shared" si="104"/>
        <v>0</v>
      </c>
      <c r="I1097" s="13"/>
    </row>
    <row r="1098" spans="1:9">
      <c r="A1098" s="17">
        <v>-3.8999999999999986</v>
      </c>
      <c r="B1098" s="27">
        <v>43176</v>
      </c>
      <c r="C1098" s="6">
        <f t="shared" si="105"/>
        <v>-3.5749999999999984</v>
      </c>
      <c r="D1098" s="18">
        <f t="shared" si="108"/>
        <v>-0.87499999999999845</v>
      </c>
      <c r="E1098" s="1">
        <f t="shared" si="106"/>
        <v>120</v>
      </c>
      <c r="F1098" s="13">
        <f t="shared" si="107"/>
        <v>6.1987500000000004</v>
      </c>
      <c r="H1098" s="1">
        <f t="shared" si="104"/>
        <v>1</v>
      </c>
      <c r="I1098" s="13"/>
    </row>
    <row r="1099" spans="1:9">
      <c r="A1099" s="17">
        <v>-5.2999999999999972</v>
      </c>
      <c r="B1099" s="27">
        <v>43177</v>
      </c>
      <c r="C1099" s="6">
        <f t="shared" si="105"/>
        <v>-4.974999999999997</v>
      </c>
      <c r="D1099" s="18">
        <f t="shared" si="108"/>
        <v>-2.1549999999999989</v>
      </c>
      <c r="E1099" s="1">
        <f t="shared" si="106"/>
        <v>121</v>
      </c>
      <c r="F1099" s="13">
        <f t="shared" si="107"/>
        <v>6.6420833333333329</v>
      </c>
      <c r="H1099" s="1">
        <f t="shared" si="104"/>
        <v>1</v>
      </c>
      <c r="I1099" s="13"/>
    </row>
    <row r="1100" spans="1:9">
      <c r="A1100" s="17">
        <v>-5.2999999999999972</v>
      </c>
      <c r="B1100" s="27">
        <v>43178</v>
      </c>
      <c r="C1100" s="6">
        <f t="shared" si="105"/>
        <v>-4.974999999999997</v>
      </c>
      <c r="D1100" s="18">
        <f t="shared" si="108"/>
        <v>-2.8349999999999986</v>
      </c>
      <c r="E1100" s="1">
        <f t="shared" si="106"/>
        <v>122</v>
      </c>
      <c r="F1100" s="13">
        <f t="shared" si="107"/>
        <v>6.6420833333333329</v>
      </c>
      <c r="H1100" s="1">
        <f t="shared" si="104"/>
        <v>1</v>
      </c>
      <c r="I1100" s="13"/>
    </row>
    <row r="1101" spans="1:9">
      <c r="A1101" s="17">
        <v>-1.1000000000000014</v>
      </c>
      <c r="B1101" s="27">
        <v>43179</v>
      </c>
      <c r="C1101" s="6">
        <f t="shared" si="105"/>
        <v>-0.77500000000000147</v>
      </c>
      <c r="D1101" s="18">
        <f t="shared" si="108"/>
        <v>-1.9549999999999994</v>
      </c>
      <c r="E1101" s="1">
        <f t="shared" si="106"/>
        <v>123</v>
      </c>
      <c r="F1101" s="13">
        <f t="shared" si="107"/>
        <v>5.3120833333333337</v>
      </c>
      <c r="H1101" s="1">
        <f t="shared" si="104"/>
        <v>1</v>
      </c>
      <c r="I1101" s="13"/>
    </row>
    <row r="1102" spans="1:9">
      <c r="A1102" s="17">
        <v>-0.19999999999999929</v>
      </c>
      <c r="B1102" s="27">
        <v>43180</v>
      </c>
      <c r="C1102" s="6">
        <f t="shared" si="105"/>
        <v>0.12500000000000072</v>
      </c>
      <c r="D1102" s="18">
        <f t="shared" si="108"/>
        <v>-0.4149999999999997</v>
      </c>
      <c r="E1102" s="1">
        <f t="shared" si="106"/>
        <v>124</v>
      </c>
      <c r="F1102" s="13">
        <f t="shared" si="107"/>
        <v>5.0270833333333336</v>
      </c>
      <c r="H1102" s="1">
        <f t="shared" si="104"/>
        <v>1</v>
      </c>
      <c r="I1102" s="13"/>
    </row>
    <row r="1103" spans="1:9">
      <c r="A1103" s="17">
        <v>0.5</v>
      </c>
      <c r="B1103" s="27">
        <v>43181</v>
      </c>
      <c r="C1103" s="6">
        <f t="shared" si="105"/>
        <v>0.82499999999999996</v>
      </c>
      <c r="D1103" s="18">
        <f t="shared" si="108"/>
        <v>1.2449999999999997</v>
      </c>
      <c r="E1103" s="1">
        <f t="shared" si="106"/>
        <v>124</v>
      </c>
      <c r="F1103" s="13">
        <f t="shared" si="107"/>
        <v>4.8054166666666669</v>
      </c>
      <c r="H1103" s="1">
        <f t="shared" si="104"/>
        <v>0</v>
      </c>
      <c r="I1103" s="13"/>
    </row>
    <row r="1104" spans="1:9">
      <c r="A1104" s="17">
        <v>2.3999999999999986</v>
      </c>
      <c r="B1104" s="27">
        <v>43182</v>
      </c>
      <c r="C1104" s="6">
        <f t="shared" si="105"/>
        <v>2.7249999999999988</v>
      </c>
      <c r="D1104" s="18">
        <f t="shared" si="108"/>
        <v>2.1049999999999995</v>
      </c>
      <c r="E1104" s="1">
        <f t="shared" si="106"/>
        <v>124</v>
      </c>
      <c r="F1104" s="13">
        <f t="shared" si="107"/>
        <v>4.2037500000000012</v>
      </c>
      <c r="H1104" s="1">
        <f t="shared" si="104"/>
        <v>0</v>
      </c>
      <c r="I1104" s="13"/>
    </row>
    <row r="1105" spans="1:9">
      <c r="A1105" s="17">
        <v>3</v>
      </c>
      <c r="B1105" s="27">
        <v>43183</v>
      </c>
      <c r="C1105" s="6">
        <f t="shared" si="105"/>
        <v>3.3250000000000002</v>
      </c>
      <c r="D1105" s="18">
        <f t="shared" si="108"/>
        <v>2.7049999999999996</v>
      </c>
      <c r="E1105" s="1">
        <f t="shared" si="106"/>
        <v>124</v>
      </c>
      <c r="F1105" s="13">
        <f t="shared" si="107"/>
        <v>4.0137499999999999</v>
      </c>
      <c r="H1105" s="1">
        <f t="shared" ref="H1105:H1168" si="109">IF(F1105&gt;H$15,1,0)</f>
        <v>0</v>
      </c>
      <c r="I1105" s="13"/>
    </row>
    <row r="1106" spans="1:9">
      <c r="A1106" s="17">
        <v>3.1999999999999993</v>
      </c>
      <c r="B1106" s="27">
        <v>43184</v>
      </c>
      <c r="C1106" s="6">
        <f t="shared" ref="C1106:C1169" si="110">A1106+A$16</f>
        <v>3.5249999999999995</v>
      </c>
      <c r="D1106" s="18">
        <f t="shared" si="108"/>
        <v>3.4849999999999994</v>
      </c>
      <c r="E1106" s="1">
        <f t="shared" ref="E1106:E1169" si="111">E1105+H1106</f>
        <v>124</v>
      </c>
      <c r="F1106" s="13">
        <f t="shared" ref="F1106:F1169" si="112">IF(F$16-$C1106&gt;0,(F$16+F$14-$C1106)*F$15/30,0)</f>
        <v>3.9504166666666674</v>
      </c>
      <c r="H1106" s="1">
        <f t="shared" si="109"/>
        <v>0</v>
      </c>
      <c r="I1106" s="13"/>
    </row>
    <row r="1107" spans="1:9">
      <c r="A1107" s="17">
        <v>2.8000000000000007</v>
      </c>
      <c r="B1107" s="27">
        <v>43185</v>
      </c>
      <c r="C1107" s="6">
        <f t="shared" si="110"/>
        <v>3.1250000000000009</v>
      </c>
      <c r="D1107" s="18">
        <f t="shared" si="108"/>
        <v>3.9449999999999994</v>
      </c>
      <c r="E1107" s="1">
        <f t="shared" si="111"/>
        <v>124</v>
      </c>
      <c r="F1107" s="13">
        <f t="shared" si="112"/>
        <v>4.0770833333333334</v>
      </c>
      <c r="H1107" s="1">
        <f t="shared" si="109"/>
        <v>0</v>
      </c>
      <c r="I1107" s="13"/>
    </row>
    <row r="1108" spans="1:9">
      <c r="A1108" s="17">
        <v>4.3999999999999986</v>
      </c>
      <c r="B1108" s="27">
        <v>43186</v>
      </c>
      <c r="C1108" s="6">
        <f t="shared" si="110"/>
        <v>4.7249999999999988</v>
      </c>
      <c r="D1108" s="18">
        <f t="shared" ref="D1108:D1171" si="113">SUM(C1106:C1110)/5</f>
        <v>4.6449999999999996</v>
      </c>
      <c r="E1108" s="1">
        <f t="shared" si="111"/>
        <v>124</v>
      </c>
      <c r="F1108" s="13">
        <f t="shared" si="112"/>
        <v>3.5704166666666675</v>
      </c>
      <c r="H1108" s="1">
        <f t="shared" si="109"/>
        <v>0</v>
      </c>
      <c r="I1108" s="13"/>
    </row>
    <row r="1109" spans="1:9">
      <c r="A1109" s="17">
        <v>4.6999999999999993</v>
      </c>
      <c r="B1109" s="27">
        <v>43187</v>
      </c>
      <c r="C1109" s="6">
        <f t="shared" si="110"/>
        <v>5.0249999999999995</v>
      </c>
      <c r="D1109" s="18">
        <f t="shared" si="113"/>
        <v>5.2449999999999992</v>
      </c>
      <c r="E1109" s="1">
        <f t="shared" si="111"/>
        <v>124</v>
      </c>
      <c r="F1109" s="13">
        <f t="shared" si="112"/>
        <v>3.4754166666666673</v>
      </c>
      <c r="H1109" s="1">
        <f t="shared" si="109"/>
        <v>0</v>
      </c>
      <c r="I1109" s="13"/>
    </row>
    <row r="1110" spans="1:9">
      <c r="A1110" s="17">
        <v>6.5</v>
      </c>
      <c r="B1110" s="27">
        <v>43188</v>
      </c>
      <c r="C1110" s="6">
        <f t="shared" si="110"/>
        <v>6.8250000000000002</v>
      </c>
      <c r="D1110" s="18">
        <f t="shared" si="113"/>
        <v>6.0849999999999991</v>
      </c>
      <c r="E1110" s="1">
        <f t="shared" si="111"/>
        <v>124</v>
      </c>
      <c r="F1110" s="13">
        <f t="shared" si="112"/>
        <v>2.905416666666667</v>
      </c>
      <c r="H1110" s="1">
        <f t="shared" si="109"/>
        <v>0</v>
      </c>
      <c r="I1110" s="13"/>
    </row>
    <row r="1111" spans="1:9">
      <c r="A1111" s="17">
        <v>6.1999999999999993</v>
      </c>
      <c r="B1111" s="27">
        <v>43189</v>
      </c>
      <c r="C1111" s="6">
        <f t="shared" si="110"/>
        <v>6.5249999999999995</v>
      </c>
      <c r="D1111" s="18">
        <f t="shared" si="113"/>
        <v>6.3650000000000002</v>
      </c>
      <c r="E1111" s="1">
        <f t="shared" si="111"/>
        <v>124</v>
      </c>
      <c r="F1111" s="13">
        <f t="shared" si="112"/>
        <v>3.0004166666666672</v>
      </c>
      <c r="H1111" s="1">
        <f t="shared" si="109"/>
        <v>0</v>
      </c>
      <c r="I1111" s="13"/>
    </row>
    <row r="1112" spans="1:9">
      <c r="A1112" s="17">
        <v>7</v>
      </c>
      <c r="B1112" s="27">
        <v>43190</v>
      </c>
      <c r="C1112" s="6">
        <f t="shared" si="110"/>
        <v>7.3250000000000002</v>
      </c>
      <c r="D1112" s="18">
        <f t="shared" si="113"/>
        <v>6.6650000000000009</v>
      </c>
      <c r="E1112" s="1">
        <f t="shared" si="111"/>
        <v>124</v>
      </c>
      <c r="F1112" s="13">
        <f t="shared" si="112"/>
        <v>2.7470833333333338</v>
      </c>
      <c r="H1112" s="1">
        <f t="shared" si="109"/>
        <v>0</v>
      </c>
      <c r="I1112" s="13"/>
    </row>
    <row r="1113" spans="1:9">
      <c r="A1113" s="17">
        <v>5.8000000000000007</v>
      </c>
      <c r="B1113" s="27">
        <v>43191</v>
      </c>
      <c r="C1113" s="6">
        <f t="shared" si="110"/>
        <v>6.1250000000000009</v>
      </c>
      <c r="D1113" s="18">
        <f t="shared" si="113"/>
        <v>7.8250000000000002</v>
      </c>
      <c r="E1113" s="1">
        <f t="shared" si="111"/>
        <v>124</v>
      </c>
      <c r="F1113" s="13">
        <f t="shared" si="112"/>
        <v>3.1270833333333332</v>
      </c>
      <c r="H1113" s="1">
        <f t="shared" si="109"/>
        <v>0</v>
      </c>
      <c r="I1113" s="13"/>
    </row>
    <row r="1114" spans="1:9">
      <c r="A1114" s="17">
        <v>6.1999999999999993</v>
      </c>
      <c r="B1114" s="27">
        <v>43192</v>
      </c>
      <c r="C1114" s="6">
        <f t="shared" si="110"/>
        <v>6.5249999999999995</v>
      </c>
      <c r="D1114" s="18">
        <f t="shared" si="113"/>
        <v>9.1449999999999996</v>
      </c>
      <c r="E1114" s="1">
        <f t="shared" si="111"/>
        <v>124</v>
      </c>
      <c r="F1114" s="13">
        <f t="shared" si="112"/>
        <v>3.0004166666666672</v>
      </c>
      <c r="H1114" s="1">
        <f t="shared" si="109"/>
        <v>0</v>
      </c>
      <c r="I1114" s="13"/>
    </row>
    <row r="1115" spans="1:9">
      <c r="A1115" s="17">
        <v>12.3</v>
      </c>
      <c r="B1115" s="27">
        <v>43193</v>
      </c>
      <c r="C1115" s="6">
        <f t="shared" si="110"/>
        <v>12.625</v>
      </c>
      <c r="D1115" s="18">
        <f t="shared" si="113"/>
        <v>10.084999999999999</v>
      </c>
      <c r="E1115" s="1">
        <f t="shared" si="111"/>
        <v>124</v>
      </c>
      <c r="F1115" s="13">
        <f t="shared" si="112"/>
        <v>1.0687500000000001</v>
      </c>
      <c r="H1115" s="1">
        <f t="shared" si="109"/>
        <v>0</v>
      </c>
      <c r="I1115" s="13"/>
    </row>
    <row r="1116" spans="1:9">
      <c r="A1116" s="17">
        <v>12.8</v>
      </c>
      <c r="B1116" s="27">
        <v>43194</v>
      </c>
      <c r="C1116" s="6">
        <f t="shared" si="110"/>
        <v>13.125</v>
      </c>
      <c r="D1116" s="18">
        <f t="shared" si="113"/>
        <v>10.205</v>
      </c>
      <c r="E1116" s="1">
        <f t="shared" si="111"/>
        <v>124</v>
      </c>
      <c r="F1116" s="13">
        <f t="shared" si="112"/>
        <v>0</v>
      </c>
      <c r="H1116" s="1">
        <f t="shared" si="109"/>
        <v>0</v>
      </c>
      <c r="I1116" s="13"/>
    </row>
    <row r="1117" spans="1:9">
      <c r="A1117" s="17">
        <v>11.7</v>
      </c>
      <c r="B1117" s="27">
        <v>43195</v>
      </c>
      <c r="C1117" s="6">
        <f t="shared" si="110"/>
        <v>12.024999999999999</v>
      </c>
      <c r="D1117" s="18">
        <f t="shared" si="113"/>
        <v>10.865</v>
      </c>
      <c r="E1117" s="1">
        <f t="shared" si="111"/>
        <v>124</v>
      </c>
      <c r="F1117" s="13">
        <f t="shared" si="112"/>
        <v>1.2587500000000005</v>
      </c>
      <c r="H1117" s="1">
        <f t="shared" si="109"/>
        <v>0</v>
      </c>
      <c r="I1117" s="13"/>
    </row>
    <row r="1118" spans="1:9">
      <c r="A1118" s="17">
        <v>6.3999999999999986</v>
      </c>
      <c r="B1118" s="27">
        <v>43196</v>
      </c>
      <c r="C1118" s="6">
        <f t="shared" si="110"/>
        <v>6.7249999999999988</v>
      </c>
      <c r="D1118" s="18">
        <f t="shared" si="113"/>
        <v>10.164999999999999</v>
      </c>
      <c r="E1118" s="1">
        <f t="shared" si="111"/>
        <v>124</v>
      </c>
      <c r="F1118" s="13">
        <f t="shared" si="112"/>
        <v>2.9370833333333342</v>
      </c>
      <c r="H1118" s="1">
        <f t="shared" si="109"/>
        <v>0</v>
      </c>
      <c r="I1118" s="13"/>
    </row>
    <row r="1119" spans="1:9">
      <c r="A1119" s="17">
        <v>9.5</v>
      </c>
      <c r="B1119" s="27">
        <v>43197</v>
      </c>
      <c r="C1119" s="6">
        <f t="shared" si="110"/>
        <v>9.8249999999999993</v>
      </c>
      <c r="D1119" s="18">
        <f t="shared" si="113"/>
        <v>9.8249999999999993</v>
      </c>
      <c r="E1119" s="1">
        <f t="shared" si="111"/>
        <v>124</v>
      </c>
      <c r="F1119" s="13">
        <f t="shared" si="112"/>
        <v>1.955416666666667</v>
      </c>
      <c r="H1119" s="1">
        <f t="shared" si="109"/>
        <v>0</v>
      </c>
      <c r="I1119" s="13"/>
    </row>
    <row r="1120" spans="1:9">
      <c r="A1120" s="17">
        <v>8.8000000000000007</v>
      </c>
      <c r="B1120" s="27">
        <v>43198</v>
      </c>
      <c r="C1120" s="6">
        <f t="shared" si="110"/>
        <v>9.125</v>
      </c>
      <c r="D1120" s="18">
        <f t="shared" si="113"/>
        <v>10.484999999999999</v>
      </c>
      <c r="E1120" s="1">
        <f t="shared" si="111"/>
        <v>124</v>
      </c>
      <c r="F1120" s="13">
        <f t="shared" si="112"/>
        <v>2.1770833333333335</v>
      </c>
      <c r="H1120" s="1">
        <f t="shared" si="109"/>
        <v>0</v>
      </c>
      <c r="I1120" s="13"/>
    </row>
    <row r="1121" spans="1:9">
      <c r="A1121" s="17">
        <v>11.100000000000001</v>
      </c>
      <c r="B1121" s="27">
        <v>43199</v>
      </c>
      <c r="C1121" s="6">
        <f t="shared" si="110"/>
        <v>11.425000000000001</v>
      </c>
      <c r="D1121" s="18">
        <f t="shared" si="113"/>
        <v>12.045</v>
      </c>
      <c r="E1121" s="1">
        <f t="shared" si="111"/>
        <v>124</v>
      </c>
      <c r="F1121" s="13">
        <f t="shared" si="112"/>
        <v>1.4487499999999998</v>
      </c>
      <c r="H1121" s="1">
        <f t="shared" si="109"/>
        <v>0</v>
      </c>
      <c r="I1121" s="13"/>
    </row>
    <row r="1122" spans="1:9">
      <c r="A1122" s="17">
        <v>15</v>
      </c>
      <c r="B1122" s="27">
        <v>43200</v>
      </c>
      <c r="C1122" s="6">
        <f t="shared" si="110"/>
        <v>15.324999999999999</v>
      </c>
      <c r="D1122" s="18">
        <f t="shared" si="113"/>
        <v>13.565000000000001</v>
      </c>
      <c r="E1122" s="1">
        <f t="shared" si="111"/>
        <v>124</v>
      </c>
      <c r="F1122" s="13">
        <f t="shared" si="112"/>
        <v>0</v>
      </c>
      <c r="H1122" s="1">
        <f t="shared" si="109"/>
        <v>0</v>
      </c>
      <c r="I1122" s="13"/>
    </row>
    <row r="1123" spans="1:9">
      <c r="A1123" s="17">
        <v>14.2</v>
      </c>
      <c r="B1123" s="27">
        <v>43201</v>
      </c>
      <c r="C1123" s="6">
        <f t="shared" si="110"/>
        <v>14.524999999999999</v>
      </c>
      <c r="D1123" s="18">
        <f t="shared" si="113"/>
        <v>14.725</v>
      </c>
      <c r="E1123" s="1">
        <f t="shared" si="111"/>
        <v>124</v>
      </c>
      <c r="F1123" s="13">
        <f t="shared" si="112"/>
        <v>0</v>
      </c>
      <c r="H1123" s="1">
        <f t="shared" si="109"/>
        <v>0</v>
      </c>
      <c r="I1123" s="13"/>
    </row>
    <row r="1124" spans="1:9">
      <c r="A1124" s="17">
        <v>17.100000000000001</v>
      </c>
      <c r="B1124" s="27">
        <v>43202</v>
      </c>
      <c r="C1124" s="6">
        <f t="shared" si="110"/>
        <v>17.425000000000001</v>
      </c>
      <c r="D1124" s="18">
        <f t="shared" si="113"/>
        <v>15.244999999999999</v>
      </c>
      <c r="E1124" s="1">
        <f t="shared" si="111"/>
        <v>124</v>
      </c>
      <c r="F1124" s="13">
        <f t="shared" si="112"/>
        <v>0</v>
      </c>
      <c r="H1124" s="1">
        <f t="shared" si="109"/>
        <v>0</v>
      </c>
      <c r="I1124" s="13"/>
    </row>
    <row r="1125" spans="1:9">
      <c r="A1125" s="17">
        <v>14.6</v>
      </c>
      <c r="B1125" s="27">
        <v>43203</v>
      </c>
      <c r="C1125" s="6">
        <f t="shared" si="110"/>
        <v>14.924999999999999</v>
      </c>
      <c r="D1125" s="18">
        <f t="shared" si="113"/>
        <v>15.125</v>
      </c>
      <c r="E1125" s="1">
        <f t="shared" si="111"/>
        <v>124</v>
      </c>
      <c r="F1125" s="13">
        <f t="shared" si="112"/>
        <v>0</v>
      </c>
      <c r="H1125" s="1">
        <f t="shared" si="109"/>
        <v>0</v>
      </c>
      <c r="I1125" s="13"/>
    </row>
    <row r="1126" spans="1:9">
      <c r="A1126" s="17">
        <v>13.7</v>
      </c>
      <c r="B1126" s="27">
        <v>43204</v>
      </c>
      <c r="C1126" s="6">
        <f t="shared" si="110"/>
        <v>14.024999999999999</v>
      </c>
      <c r="D1126" s="18">
        <f t="shared" si="113"/>
        <v>15.025</v>
      </c>
      <c r="E1126" s="1">
        <f t="shared" si="111"/>
        <v>124</v>
      </c>
      <c r="F1126" s="13">
        <f t="shared" si="112"/>
        <v>0</v>
      </c>
      <c r="H1126" s="1">
        <f t="shared" si="109"/>
        <v>0</v>
      </c>
      <c r="I1126" s="13"/>
    </row>
    <row r="1127" spans="1:9">
      <c r="A1127" s="17">
        <v>14.4</v>
      </c>
      <c r="B1127" s="27">
        <v>43205</v>
      </c>
      <c r="C1127" s="6">
        <f t="shared" si="110"/>
        <v>14.725</v>
      </c>
      <c r="D1127" s="18">
        <f t="shared" si="113"/>
        <v>14.364999999999998</v>
      </c>
      <c r="E1127" s="1">
        <f t="shared" si="111"/>
        <v>124</v>
      </c>
      <c r="F1127" s="13">
        <f t="shared" si="112"/>
        <v>0</v>
      </c>
      <c r="H1127" s="1">
        <f t="shared" si="109"/>
        <v>0</v>
      </c>
      <c r="I1127" s="13"/>
    </row>
    <row r="1128" spans="1:9">
      <c r="A1128" s="17">
        <v>13.7</v>
      </c>
      <c r="B1128" s="27">
        <v>43206</v>
      </c>
      <c r="C1128" s="6">
        <f t="shared" si="110"/>
        <v>14.024999999999999</v>
      </c>
      <c r="D1128" s="18">
        <f t="shared" si="113"/>
        <v>14.205000000000002</v>
      </c>
      <c r="E1128" s="1">
        <f t="shared" si="111"/>
        <v>124</v>
      </c>
      <c r="F1128" s="13">
        <f t="shared" si="112"/>
        <v>0</v>
      </c>
      <c r="H1128" s="1">
        <f t="shared" si="109"/>
        <v>0</v>
      </c>
      <c r="I1128" s="13"/>
    </row>
    <row r="1129" spans="1:9">
      <c r="A1129" s="17">
        <v>13.8</v>
      </c>
      <c r="B1129" s="27">
        <v>43207</v>
      </c>
      <c r="C1129" s="6">
        <f t="shared" si="110"/>
        <v>14.125</v>
      </c>
      <c r="D1129" s="18">
        <f t="shared" si="113"/>
        <v>14.625</v>
      </c>
      <c r="E1129" s="1">
        <f t="shared" si="111"/>
        <v>124</v>
      </c>
      <c r="F1129" s="13">
        <f t="shared" si="112"/>
        <v>0</v>
      </c>
      <c r="H1129" s="1">
        <f t="shared" si="109"/>
        <v>0</v>
      </c>
      <c r="I1129" s="13"/>
    </row>
    <row r="1130" spans="1:9">
      <c r="A1130" s="17">
        <v>13.8</v>
      </c>
      <c r="B1130" s="27">
        <v>43208</v>
      </c>
      <c r="C1130" s="6">
        <f t="shared" si="110"/>
        <v>14.125</v>
      </c>
      <c r="D1130" s="18">
        <f t="shared" si="113"/>
        <v>15.365</v>
      </c>
      <c r="E1130" s="1">
        <f t="shared" si="111"/>
        <v>124</v>
      </c>
      <c r="F1130" s="13">
        <f t="shared" si="112"/>
        <v>0</v>
      </c>
      <c r="H1130" s="1">
        <f t="shared" si="109"/>
        <v>0</v>
      </c>
      <c r="I1130" s="13"/>
    </row>
    <row r="1131" spans="1:9">
      <c r="A1131" s="17">
        <v>15.8</v>
      </c>
      <c r="B1131" s="27">
        <v>43209</v>
      </c>
      <c r="C1131" s="6">
        <f t="shared" si="110"/>
        <v>16.125</v>
      </c>
      <c r="D1131" s="18">
        <f t="shared" si="113"/>
        <v>16.305</v>
      </c>
      <c r="E1131" s="1">
        <f t="shared" si="111"/>
        <v>124</v>
      </c>
      <c r="F1131" s="13">
        <f t="shared" si="112"/>
        <v>0</v>
      </c>
      <c r="H1131" s="1">
        <f t="shared" si="109"/>
        <v>0</v>
      </c>
      <c r="I1131" s="13"/>
    </row>
    <row r="1132" spans="1:9">
      <c r="A1132" s="17">
        <v>18.100000000000001</v>
      </c>
      <c r="B1132" s="27">
        <v>43210</v>
      </c>
      <c r="C1132" s="6">
        <f t="shared" si="110"/>
        <v>18.425000000000001</v>
      </c>
      <c r="D1132" s="18">
        <f t="shared" si="113"/>
        <v>17.184999999999995</v>
      </c>
      <c r="E1132" s="1">
        <f t="shared" si="111"/>
        <v>124</v>
      </c>
      <c r="F1132" s="13">
        <f t="shared" si="112"/>
        <v>0</v>
      </c>
      <c r="H1132" s="1">
        <f t="shared" si="109"/>
        <v>0</v>
      </c>
      <c r="I1132" s="13"/>
    </row>
    <row r="1133" spans="1:9">
      <c r="A1133" s="17">
        <v>18.399999999999999</v>
      </c>
      <c r="B1133" s="27">
        <v>43211</v>
      </c>
      <c r="C1133" s="6">
        <f t="shared" si="110"/>
        <v>18.724999999999998</v>
      </c>
      <c r="D1133" s="18">
        <f t="shared" si="113"/>
        <v>17.824999999999996</v>
      </c>
      <c r="E1133" s="1">
        <f t="shared" si="111"/>
        <v>124</v>
      </c>
      <c r="F1133" s="13">
        <f t="shared" si="112"/>
        <v>0</v>
      </c>
      <c r="H1133" s="1">
        <f t="shared" si="109"/>
        <v>0</v>
      </c>
      <c r="I1133" s="13"/>
    </row>
    <row r="1134" spans="1:9">
      <c r="A1134" s="17">
        <v>18.2</v>
      </c>
      <c r="B1134" s="27">
        <v>43212</v>
      </c>
      <c r="C1134" s="6">
        <f t="shared" si="110"/>
        <v>18.524999999999999</v>
      </c>
      <c r="D1134" s="18">
        <f t="shared" si="113"/>
        <v>17.884999999999998</v>
      </c>
      <c r="E1134" s="1">
        <f t="shared" si="111"/>
        <v>124</v>
      </c>
      <c r="F1134" s="13">
        <f t="shared" si="112"/>
        <v>0</v>
      </c>
      <c r="H1134" s="1">
        <f t="shared" si="109"/>
        <v>0</v>
      </c>
      <c r="I1134" s="13"/>
    </row>
    <row r="1135" spans="1:9">
      <c r="A1135" s="17">
        <v>17</v>
      </c>
      <c r="B1135" s="27">
        <v>43213</v>
      </c>
      <c r="C1135" s="6">
        <f t="shared" si="110"/>
        <v>17.324999999999999</v>
      </c>
      <c r="D1135" s="18">
        <f t="shared" si="113"/>
        <v>17.445</v>
      </c>
      <c r="E1135" s="1">
        <f t="shared" si="111"/>
        <v>124</v>
      </c>
      <c r="F1135" s="13">
        <f t="shared" si="112"/>
        <v>0</v>
      </c>
      <c r="H1135" s="1">
        <f t="shared" si="109"/>
        <v>0</v>
      </c>
      <c r="I1135" s="13"/>
    </row>
    <row r="1136" spans="1:9">
      <c r="A1136" s="17">
        <v>16.100000000000001</v>
      </c>
      <c r="B1136" s="27">
        <v>43214</v>
      </c>
      <c r="C1136" s="6">
        <f t="shared" si="110"/>
        <v>16.425000000000001</v>
      </c>
      <c r="D1136" s="18">
        <f t="shared" si="113"/>
        <v>16.305</v>
      </c>
      <c r="E1136" s="1">
        <f t="shared" si="111"/>
        <v>124</v>
      </c>
      <c r="F1136" s="13">
        <f t="shared" si="112"/>
        <v>0</v>
      </c>
      <c r="H1136" s="1">
        <f t="shared" si="109"/>
        <v>0</v>
      </c>
      <c r="I1136" s="13"/>
    </row>
    <row r="1137" spans="1:9">
      <c r="A1137" s="17">
        <v>15.9</v>
      </c>
      <c r="B1137" s="27">
        <v>43215</v>
      </c>
      <c r="C1137" s="6">
        <f t="shared" si="110"/>
        <v>16.225000000000001</v>
      </c>
      <c r="D1137" s="18">
        <f t="shared" si="113"/>
        <v>14.965</v>
      </c>
      <c r="E1137" s="1">
        <f t="shared" si="111"/>
        <v>124</v>
      </c>
      <c r="F1137" s="13">
        <f t="shared" si="112"/>
        <v>0</v>
      </c>
      <c r="H1137" s="1">
        <f t="shared" si="109"/>
        <v>0</v>
      </c>
      <c r="I1137" s="13"/>
    </row>
    <row r="1138" spans="1:9">
      <c r="A1138" s="17">
        <v>12.7</v>
      </c>
      <c r="B1138" s="27">
        <v>43216</v>
      </c>
      <c r="C1138" s="6">
        <f t="shared" si="110"/>
        <v>13.024999999999999</v>
      </c>
      <c r="D1138" s="18">
        <f t="shared" si="113"/>
        <v>14.684999999999999</v>
      </c>
      <c r="E1138" s="1">
        <f t="shared" si="111"/>
        <v>124</v>
      </c>
      <c r="F1138" s="13">
        <f t="shared" si="112"/>
        <v>0</v>
      </c>
      <c r="H1138" s="1">
        <f t="shared" si="109"/>
        <v>0</v>
      </c>
      <c r="I1138" s="13"/>
    </row>
    <row r="1139" spans="1:9">
      <c r="A1139" s="17">
        <v>11.5</v>
      </c>
      <c r="B1139" s="27">
        <v>43217</v>
      </c>
      <c r="C1139" s="6">
        <f t="shared" si="110"/>
        <v>11.824999999999999</v>
      </c>
      <c r="D1139" s="18">
        <f t="shared" si="113"/>
        <v>15.165000000000001</v>
      </c>
      <c r="E1139" s="1">
        <f t="shared" si="111"/>
        <v>124</v>
      </c>
      <c r="F1139" s="13">
        <f t="shared" si="112"/>
        <v>1.3220833333333337</v>
      </c>
      <c r="H1139" s="1">
        <f t="shared" si="109"/>
        <v>0</v>
      </c>
      <c r="I1139" s="13"/>
    </row>
    <row r="1140" spans="1:9">
      <c r="A1140" s="17">
        <v>15.6</v>
      </c>
      <c r="B1140" s="27">
        <v>43218</v>
      </c>
      <c r="C1140" s="6">
        <f t="shared" si="110"/>
        <v>15.924999999999999</v>
      </c>
      <c r="D1140" s="18">
        <f t="shared" si="113"/>
        <v>15.645</v>
      </c>
      <c r="E1140" s="1">
        <f t="shared" si="111"/>
        <v>124</v>
      </c>
      <c r="F1140" s="13">
        <f t="shared" si="112"/>
        <v>0</v>
      </c>
      <c r="H1140" s="1">
        <f t="shared" si="109"/>
        <v>0</v>
      </c>
      <c r="I1140" s="13"/>
    </row>
    <row r="1141" spans="1:9">
      <c r="A1141" s="17">
        <v>18.5</v>
      </c>
      <c r="B1141" s="27">
        <v>43219</v>
      </c>
      <c r="C1141" s="6">
        <f t="shared" si="110"/>
        <v>18.824999999999999</v>
      </c>
      <c r="D1141" s="18">
        <f t="shared" si="113"/>
        <v>16.024999999999999</v>
      </c>
      <c r="E1141" s="1">
        <f t="shared" si="111"/>
        <v>124</v>
      </c>
      <c r="F1141" s="13">
        <f t="shared" si="112"/>
        <v>0</v>
      </c>
      <c r="H1141" s="1">
        <f t="shared" si="109"/>
        <v>0</v>
      </c>
      <c r="I1141" s="13"/>
    </row>
    <row r="1142" spans="1:9">
      <c r="A1142" s="17">
        <v>18.3</v>
      </c>
      <c r="B1142" s="27">
        <v>43220</v>
      </c>
      <c r="C1142" s="6">
        <f t="shared" si="110"/>
        <v>18.625</v>
      </c>
      <c r="D1142" s="18">
        <f t="shared" si="113"/>
        <v>16.844999999999999</v>
      </c>
      <c r="E1142" s="1">
        <f t="shared" si="111"/>
        <v>124</v>
      </c>
      <c r="F1142" s="13">
        <f t="shared" si="112"/>
        <v>0</v>
      </c>
      <c r="H1142" s="1">
        <f t="shared" si="109"/>
        <v>0</v>
      </c>
      <c r="I1142" s="13"/>
    </row>
    <row r="1143" spans="1:9">
      <c r="A1143" s="17">
        <v>14.6</v>
      </c>
      <c r="B1143" s="27">
        <v>43221</v>
      </c>
      <c r="C1143" s="6">
        <f t="shared" si="110"/>
        <v>14.924999999999999</v>
      </c>
      <c r="D1143" s="18">
        <f t="shared" si="113"/>
        <v>16.785</v>
      </c>
      <c r="E1143" s="1">
        <f t="shared" si="111"/>
        <v>124</v>
      </c>
      <c r="F1143" s="13">
        <f t="shared" si="112"/>
        <v>0</v>
      </c>
      <c r="H1143" s="1">
        <f t="shared" si="109"/>
        <v>0</v>
      </c>
      <c r="I1143" s="13"/>
    </row>
    <row r="1144" spans="1:9">
      <c r="A1144" s="17">
        <v>15.6</v>
      </c>
      <c r="B1144" s="27">
        <v>43222</v>
      </c>
      <c r="C1144" s="6">
        <f t="shared" si="110"/>
        <v>15.924999999999999</v>
      </c>
      <c r="D1144" s="18">
        <f t="shared" si="113"/>
        <v>16.004999999999999</v>
      </c>
      <c r="E1144" s="1">
        <f t="shared" si="111"/>
        <v>124</v>
      </c>
      <c r="F1144" s="13">
        <f t="shared" si="112"/>
        <v>0</v>
      </c>
      <c r="H1144" s="1">
        <f t="shared" si="109"/>
        <v>0</v>
      </c>
      <c r="I1144" s="13"/>
    </row>
    <row r="1145" spans="1:9">
      <c r="A1145" s="17">
        <v>15.3</v>
      </c>
      <c r="B1145" s="27">
        <v>43223</v>
      </c>
      <c r="C1145" s="6">
        <f t="shared" si="110"/>
        <v>15.625</v>
      </c>
      <c r="D1145" s="18">
        <f t="shared" si="113"/>
        <v>15.224999999999998</v>
      </c>
      <c r="E1145" s="1">
        <f t="shared" si="111"/>
        <v>124</v>
      </c>
      <c r="F1145" s="13">
        <f t="shared" si="112"/>
        <v>0</v>
      </c>
      <c r="H1145" s="1">
        <f t="shared" si="109"/>
        <v>0</v>
      </c>
      <c r="I1145" s="13"/>
    </row>
    <row r="1146" spans="1:9">
      <c r="A1146" s="17">
        <v>14.6</v>
      </c>
      <c r="B1146" s="27">
        <v>43224</v>
      </c>
      <c r="C1146" s="6">
        <f t="shared" si="110"/>
        <v>14.924999999999999</v>
      </c>
      <c r="D1146" s="18">
        <f t="shared" si="113"/>
        <v>15.164999999999997</v>
      </c>
      <c r="E1146" s="1">
        <f t="shared" si="111"/>
        <v>124</v>
      </c>
      <c r="F1146" s="13">
        <f t="shared" si="112"/>
        <v>0</v>
      </c>
      <c r="H1146" s="1">
        <f t="shared" si="109"/>
        <v>0</v>
      </c>
      <c r="I1146" s="13"/>
    </row>
    <row r="1147" spans="1:9">
      <c r="A1147" s="17">
        <v>14.4</v>
      </c>
      <c r="B1147" s="27">
        <v>43225</v>
      </c>
      <c r="C1147" s="6">
        <f t="shared" si="110"/>
        <v>14.725</v>
      </c>
      <c r="D1147" s="18">
        <f t="shared" si="113"/>
        <v>15.265000000000001</v>
      </c>
      <c r="E1147" s="1">
        <f t="shared" si="111"/>
        <v>124</v>
      </c>
      <c r="F1147" s="13">
        <f t="shared" si="112"/>
        <v>0</v>
      </c>
      <c r="H1147" s="1">
        <f t="shared" si="109"/>
        <v>0</v>
      </c>
      <c r="I1147" s="13"/>
    </row>
    <row r="1148" spans="1:9">
      <c r="A1148" s="17">
        <v>14.3</v>
      </c>
      <c r="B1148" s="27">
        <v>43226</v>
      </c>
      <c r="C1148" s="6">
        <f t="shared" si="110"/>
        <v>14.625</v>
      </c>
      <c r="D1148" s="18">
        <f t="shared" si="113"/>
        <v>15.665000000000001</v>
      </c>
      <c r="E1148" s="1">
        <f t="shared" si="111"/>
        <v>124</v>
      </c>
      <c r="F1148" s="13">
        <f t="shared" si="112"/>
        <v>0</v>
      </c>
      <c r="H1148" s="1">
        <f t="shared" si="109"/>
        <v>0</v>
      </c>
      <c r="I1148" s="13"/>
    </row>
    <row r="1149" spans="1:9">
      <c r="A1149" s="17">
        <v>16.100000000000001</v>
      </c>
      <c r="B1149" s="27">
        <v>43227</v>
      </c>
      <c r="C1149" s="6">
        <f t="shared" si="110"/>
        <v>16.425000000000001</v>
      </c>
      <c r="D1149" s="18">
        <f t="shared" si="113"/>
        <v>16.245000000000001</v>
      </c>
      <c r="E1149" s="1">
        <f t="shared" si="111"/>
        <v>124</v>
      </c>
      <c r="F1149" s="13">
        <f t="shared" si="112"/>
        <v>0</v>
      </c>
      <c r="H1149" s="1">
        <f t="shared" si="109"/>
        <v>0</v>
      </c>
      <c r="I1149" s="13"/>
    </row>
    <row r="1150" spans="1:9">
      <c r="A1150" s="17">
        <v>17.3</v>
      </c>
      <c r="B1150" s="27">
        <v>43228</v>
      </c>
      <c r="C1150" s="6">
        <f t="shared" si="110"/>
        <v>17.625</v>
      </c>
      <c r="D1150" s="18">
        <f t="shared" si="113"/>
        <v>17.005000000000003</v>
      </c>
      <c r="E1150" s="1">
        <f t="shared" si="111"/>
        <v>124</v>
      </c>
      <c r="F1150" s="13">
        <f t="shared" si="112"/>
        <v>0</v>
      </c>
      <c r="H1150" s="1">
        <f t="shared" si="109"/>
        <v>0</v>
      </c>
      <c r="I1150" s="13"/>
    </row>
    <row r="1151" spans="1:9">
      <c r="A1151" s="17">
        <v>17.5</v>
      </c>
      <c r="B1151" s="27">
        <v>43229</v>
      </c>
      <c r="C1151" s="6">
        <f t="shared" si="110"/>
        <v>17.824999999999999</v>
      </c>
      <c r="D1151" s="18">
        <f t="shared" si="113"/>
        <v>17.465</v>
      </c>
      <c r="E1151" s="1">
        <f t="shared" si="111"/>
        <v>124</v>
      </c>
      <c r="F1151" s="13">
        <f t="shared" si="112"/>
        <v>0</v>
      </c>
      <c r="H1151" s="1">
        <f t="shared" si="109"/>
        <v>0</v>
      </c>
      <c r="I1151" s="13"/>
    </row>
    <row r="1152" spans="1:9">
      <c r="A1152" s="17">
        <v>18.2</v>
      </c>
      <c r="B1152" s="27">
        <v>43230</v>
      </c>
      <c r="C1152" s="6">
        <f t="shared" si="110"/>
        <v>18.524999999999999</v>
      </c>
      <c r="D1152" s="18">
        <f t="shared" si="113"/>
        <v>17.745000000000001</v>
      </c>
      <c r="E1152" s="1">
        <f t="shared" si="111"/>
        <v>124</v>
      </c>
      <c r="F1152" s="13">
        <f t="shared" si="112"/>
        <v>0</v>
      </c>
      <c r="H1152" s="1">
        <f t="shared" si="109"/>
        <v>0</v>
      </c>
      <c r="I1152" s="13"/>
    </row>
    <row r="1153" spans="1:9">
      <c r="A1153" s="17">
        <v>16.600000000000001</v>
      </c>
      <c r="B1153" s="27">
        <v>43231</v>
      </c>
      <c r="C1153" s="6">
        <f t="shared" si="110"/>
        <v>16.925000000000001</v>
      </c>
      <c r="D1153" s="18">
        <f t="shared" si="113"/>
        <v>18.044999999999998</v>
      </c>
      <c r="E1153" s="1">
        <f t="shared" si="111"/>
        <v>124</v>
      </c>
      <c r="F1153" s="13">
        <f t="shared" si="112"/>
        <v>0</v>
      </c>
      <c r="H1153" s="1">
        <f t="shared" si="109"/>
        <v>0</v>
      </c>
      <c r="I1153" s="13"/>
    </row>
    <row r="1154" spans="1:9">
      <c r="A1154" s="17">
        <v>17.5</v>
      </c>
      <c r="B1154" s="27">
        <v>43232</v>
      </c>
      <c r="C1154" s="6">
        <f t="shared" si="110"/>
        <v>17.824999999999999</v>
      </c>
      <c r="D1154" s="18">
        <f t="shared" si="113"/>
        <v>18.005000000000003</v>
      </c>
      <c r="E1154" s="1">
        <f t="shared" si="111"/>
        <v>124</v>
      </c>
      <c r="F1154" s="13">
        <f t="shared" si="112"/>
        <v>0</v>
      </c>
      <c r="H1154" s="1">
        <f t="shared" si="109"/>
        <v>0</v>
      </c>
      <c r="I1154" s="13"/>
    </row>
    <row r="1155" spans="1:9">
      <c r="A1155" s="17">
        <v>18.8</v>
      </c>
      <c r="B1155" s="27">
        <v>43233</v>
      </c>
      <c r="C1155" s="6">
        <f t="shared" si="110"/>
        <v>19.125</v>
      </c>
      <c r="D1155" s="18">
        <f t="shared" si="113"/>
        <v>17.164999999999999</v>
      </c>
      <c r="E1155" s="1">
        <f t="shared" si="111"/>
        <v>124</v>
      </c>
      <c r="F1155" s="13">
        <f t="shared" si="112"/>
        <v>0</v>
      </c>
      <c r="H1155" s="1">
        <f t="shared" si="109"/>
        <v>0</v>
      </c>
      <c r="I1155" s="13"/>
    </row>
    <row r="1156" spans="1:9">
      <c r="A1156" s="17">
        <v>17.3</v>
      </c>
      <c r="B1156" s="27">
        <v>43234</v>
      </c>
      <c r="C1156" s="6">
        <f t="shared" si="110"/>
        <v>17.625</v>
      </c>
      <c r="D1156" s="18">
        <f t="shared" si="113"/>
        <v>16.305</v>
      </c>
      <c r="E1156" s="1">
        <f t="shared" si="111"/>
        <v>124</v>
      </c>
      <c r="F1156" s="13">
        <f t="shared" si="112"/>
        <v>0</v>
      </c>
      <c r="H1156" s="1">
        <f t="shared" si="109"/>
        <v>0</v>
      </c>
      <c r="I1156" s="13"/>
    </row>
    <row r="1157" spans="1:9">
      <c r="A1157" s="17">
        <v>14</v>
      </c>
      <c r="B1157" s="27">
        <v>43235</v>
      </c>
      <c r="C1157" s="6">
        <f t="shared" si="110"/>
        <v>14.324999999999999</v>
      </c>
      <c r="D1157" s="18">
        <f t="shared" si="113"/>
        <v>15.525</v>
      </c>
      <c r="E1157" s="1">
        <f t="shared" si="111"/>
        <v>124</v>
      </c>
      <c r="F1157" s="13">
        <f t="shared" si="112"/>
        <v>0</v>
      </c>
      <c r="H1157" s="1">
        <f t="shared" si="109"/>
        <v>0</v>
      </c>
      <c r="I1157" s="13"/>
    </row>
    <row r="1158" spans="1:9">
      <c r="A1158" s="17">
        <v>12.3</v>
      </c>
      <c r="B1158" s="27">
        <v>43236</v>
      </c>
      <c r="C1158" s="6">
        <f t="shared" si="110"/>
        <v>12.625</v>
      </c>
      <c r="D1158" s="18">
        <f t="shared" si="113"/>
        <v>14.625</v>
      </c>
      <c r="E1158" s="1">
        <f t="shared" si="111"/>
        <v>124</v>
      </c>
      <c r="F1158" s="13">
        <f t="shared" si="112"/>
        <v>1.0687500000000001</v>
      </c>
      <c r="H1158" s="1">
        <f t="shared" si="109"/>
        <v>0</v>
      </c>
      <c r="I1158" s="13"/>
    </row>
    <row r="1159" spans="1:9">
      <c r="A1159" s="17">
        <v>13.600000000000001</v>
      </c>
      <c r="B1159" s="27">
        <v>43237</v>
      </c>
      <c r="C1159" s="6">
        <f t="shared" si="110"/>
        <v>13.925000000000001</v>
      </c>
      <c r="D1159" s="18">
        <f t="shared" si="113"/>
        <v>13.965</v>
      </c>
      <c r="E1159" s="1">
        <f t="shared" si="111"/>
        <v>124</v>
      </c>
      <c r="F1159" s="13">
        <f t="shared" si="112"/>
        <v>0</v>
      </c>
      <c r="H1159" s="1">
        <f t="shared" si="109"/>
        <v>0</v>
      </c>
      <c r="I1159" s="13"/>
    </row>
    <row r="1160" spans="1:9">
      <c r="A1160" s="17">
        <v>14.3</v>
      </c>
      <c r="B1160" s="27">
        <v>43238</v>
      </c>
      <c r="C1160" s="6">
        <f t="shared" si="110"/>
        <v>14.625</v>
      </c>
      <c r="D1160" s="18">
        <f t="shared" si="113"/>
        <v>14.305000000000001</v>
      </c>
      <c r="E1160" s="1">
        <f t="shared" si="111"/>
        <v>124</v>
      </c>
      <c r="F1160" s="13">
        <f t="shared" si="112"/>
        <v>0</v>
      </c>
      <c r="H1160" s="1">
        <f t="shared" si="109"/>
        <v>0</v>
      </c>
      <c r="I1160" s="13"/>
    </row>
    <row r="1161" spans="1:9">
      <c r="A1161" s="17">
        <v>14</v>
      </c>
      <c r="B1161" s="27">
        <v>43239</v>
      </c>
      <c r="C1161" s="6">
        <f t="shared" si="110"/>
        <v>14.324999999999999</v>
      </c>
      <c r="D1161" s="18">
        <f t="shared" si="113"/>
        <v>15.125</v>
      </c>
      <c r="E1161" s="1">
        <f t="shared" si="111"/>
        <v>124</v>
      </c>
      <c r="F1161" s="13">
        <f t="shared" si="112"/>
        <v>0</v>
      </c>
      <c r="H1161" s="1">
        <f t="shared" si="109"/>
        <v>0</v>
      </c>
      <c r="I1161" s="13"/>
    </row>
    <row r="1162" spans="1:9">
      <c r="A1162" s="17">
        <v>15.7</v>
      </c>
      <c r="B1162" s="27">
        <v>43240</v>
      </c>
      <c r="C1162" s="6">
        <f t="shared" si="110"/>
        <v>16.024999999999999</v>
      </c>
      <c r="D1162" s="18">
        <f t="shared" si="113"/>
        <v>15.884999999999996</v>
      </c>
      <c r="E1162" s="1">
        <f t="shared" si="111"/>
        <v>124</v>
      </c>
      <c r="F1162" s="13">
        <f t="shared" si="112"/>
        <v>0</v>
      </c>
      <c r="H1162" s="1">
        <f t="shared" si="109"/>
        <v>0</v>
      </c>
      <c r="I1162" s="13"/>
    </row>
    <row r="1163" spans="1:9">
      <c r="A1163" s="17">
        <v>16.399999999999999</v>
      </c>
      <c r="B1163" s="27">
        <v>43241</v>
      </c>
      <c r="C1163" s="6">
        <f t="shared" si="110"/>
        <v>16.724999999999998</v>
      </c>
      <c r="D1163" s="18">
        <f t="shared" si="113"/>
        <v>16.725000000000001</v>
      </c>
      <c r="E1163" s="1">
        <f t="shared" si="111"/>
        <v>124</v>
      </c>
      <c r="F1163" s="13">
        <f t="shared" si="112"/>
        <v>0</v>
      </c>
      <c r="H1163" s="1">
        <f t="shared" si="109"/>
        <v>0</v>
      </c>
      <c r="I1163" s="13"/>
    </row>
    <row r="1164" spans="1:9">
      <c r="A1164" s="17">
        <v>17.399999999999999</v>
      </c>
      <c r="B1164" s="27">
        <v>43242</v>
      </c>
      <c r="C1164" s="6">
        <f t="shared" si="110"/>
        <v>17.724999999999998</v>
      </c>
      <c r="D1164" s="18">
        <f t="shared" si="113"/>
        <v>17.805</v>
      </c>
      <c r="E1164" s="1">
        <f t="shared" si="111"/>
        <v>124</v>
      </c>
      <c r="F1164" s="13">
        <f t="shared" si="112"/>
        <v>0</v>
      </c>
      <c r="H1164" s="1">
        <f t="shared" si="109"/>
        <v>0</v>
      </c>
      <c r="I1164" s="13"/>
    </row>
    <row r="1165" spans="1:9">
      <c r="A1165" s="17">
        <v>18.5</v>
      </c>
      <c r="B1165" s="27">
        <v>43243</v>
      </c>
      <c r="C1165" s="6">
        <f t="shared" si="110"/>
        <v>18.824999999999999</v>
      </c>
      <c r="D1165" s="18">
        <f t="shared" si="113"/>
        <v>18.584999999999997</v>
      </c>
      <c r="E1165" s="1">
        <f t="shared" si="111"/>
        <v>124</v>
      </c>
      <c r="F1165" s="13">
        <f t="shared" si="112"/>
        <v>0</v>
      </c>
      <c r="H1165" s="1">
        <f t="shared" si="109"/>
        <v>0</v>
      </c>
      <c r="I1165" s="13"/>
    </row>
    <row r="1166" spans="1:9">
      <c r="A1166" s="17">
        <v>19.399999999999999</v>
      </c>
      <c r="B1166" s="27">
        <v>43244</v>
      </c>
      <c r="C1166" s="6">
        <f t="shared" si="110"/>
        <v>19.724999999999998</v>
      </c>
      <c r="D1166" s="18">
        <f t="shared" si="113"/>
        <v>19.324999999999996</v>
      </c>
      <c r="E1166" s="1">
        <f t="shared" si="111"/>
        <v>124</v>
      </c>
      <c r="F1166" s="13">
        <f t="shared" si="112"/>
        <v>0</v>
      </c>
      <c r="H1166" s="1">
        <f t="shared" si="109"/>
        <v>0</v>
      </c>
      <c r="I1166" s="13"/>
    </row>
    <row r="1167" spans="1:9">
      <c r="A1167" s="17">
        <v>19.600000000000001</v>
      </c>
      <c r="B1167" s="27">
        <v>43245</v>
      </c>
      <c r="C1167" s="6">
        <f t="shared" si="110"/>
        <v>19.925000000000001</v>
      </c>
      <c r="D1167" s="18">
        <f t="shared" si="113"/>
        <v>20.124999999999996</v>
      </c>
      <c r="E1167" s="1">
        <f t="shared" si="111"/>
        <v>124</v>
      </c>
      <c r="F1167" s="13">
        <f t="shared" si="112"/>
        <v>0</v>
      </c>
      <c r="H1167" s="1">
        <f t="shared" si="109"/>
        <v>0</v>
      </c>
      <c r="I1167" s="13"/>
    </row>
    <row r="1168" spans="1:9">
      <c r="A1168" s="17">
        <v>20.100000000000001</v>
      </c>
      <c r="B1168" s="27">
        <v>43246</v>
      </c>
      <c r="C1168" s="6">
        <f t="shared" si="110"/>
        <v>20.425000000000001</v>
      </c>
      <c r="D1168" s="18">
        <f t="shared" si="113"/>
        <v>21.044999999999998</v>
      </c>
      <c r="E1168" s="1">
        <f t="shared" si="111"/>
        <v>124</v>
      </c>
      <c r="F1168" s="13">
        <f t="shared" si="112"/>
        <v>0</v>
      </c>
      <c r="H1168" s="1">
        <f t="shared" si="109"/>
        <v>0</v>
      </c>
      <c r="I1168" s="13"/>
    </row>
    <row r="1169" spans="1:9">
      <c r="A1169" s="17">
        <v>21.4</v>
      </c>
      <c r="B1169" s="27">
        <v>43247</v>
      </c>
      <c r="C1169" s="6">
        <f t="shared" si="110"/>
        <v>21.724999999999998</v>
      </c>
      <c r="D1169" s="18">
        <f t="shared" si="113"/>
        <v>21.865000000000002</v>
      </c>
      <c r="E1169" s="1">
        <f t="shared" si="111"/>
        <v>124</v>
      </c>
      <c r="F1169" s="13">
        <f t="shared" si="112"/>
        <v>0</v>
      </c>
      <c r="H1169" s="1">
        <f t="shared" ref="H1169:H1232" si="114">IF(F1169&gt;H$15,1,0)</f>
        <v>0</v>
      </c>
      <c r="I1169" s="13"/>
    </row>
    <row r="1170" spans="1:9">
      <c r="A1170" s="17">
        <v>23.1</v>
      </c>
      <c r="B1170" s="27">
        <v>43248</v>
      </c>
      <c r="C1170" s="6">
        <f t="shared" ref="C1170:C1233" si="115">A1170+A$16</f>
        <v>23.425000000000001</v>
      </c>
      <c r="D1170" s="18">
        <f t="shared" si="113"/>
        <v>22.085000000000001</v>
      </c>
      <c r="E1170" s="1">
        <f t="shared" ref="E1170:E1233" si="116">E1169+H1170</f>
        <v>124</v>
      </c>
      <c r="F1170" s="13">
        <f t="shared" ref="F1170:F1233" si="117">IF(F$16-$C1170&gt;0,(F$16+F$14-$C1170)*F$15/30,0)</f>
        <v>0</v>
      </c>
      <c r="H1170" s="1">
        <f t="shared" si="114"/>
        <v>0</v>
      </c>
      <c r="I1170" s="13"/>
    </row>
    <row r="1171" spans="1:9">
      <c r="A1171" s="17">
        <v>23.5</v>
      </c>
      <c r="B1171" s="27">
        <v>43249</v>
      </c>
      <c r="C1171" s="6">
        <f t="shared" si="115"/>
        <v>23.824999999999999</v>
      </c>
      <c r="D1171" s="18">
        <f t="shared" si="113"/>
        <v>22.645</v>
      </c>
      <c r="E1171" s="1">
        <f t="shared" si="116"/>
        <v>124</v>
      </c>
      <c r="F1171" s="13">
        <f t="shared" si="117"/>
        <v>0</v>
      </c>
      <c r="H1171" s="1">
        <f t="shared" si="114"/>
        <v>0</v>
      </c>
      <c r="I1171" s="13"/>
    </row>
    <row r="1172" spans="1:9">
      <c r="A1172" s="17">
        <v>20.7</v>
      </c>
      <c r="B1172" s="27">
        <v>43250</v>
      </c>
      <c r="C1172" s="6">
        <f t="shared" si="115"/>
        <v>21.024999999999999</v>
      </c>
      <c r="D1172" s="18">
        <f t="shared" ref="D1172:D1235" si="118">SUM(C1170:C1174)/5</f>
        <v>22.505000000000003</v>
      </c>
      <c r="E1172" s="1">
        <f t="shared" si="116"/>
        <v>124</v>
      </c>
      <c r="F1172" s="13">
        <f t="shared" si="117"/>
        <v>0</v>
      </c>
      <c r="H1172" s="1">
        <f t="shared" si="114"/>
        <v>0</v>
      </c>
      <c r="I1172" s="13"/>
    </row>
    <row r="1173" spans="1:9">
      <c r="A1173" s="17">
        <v>22.9</v>
      </c>
      <c r="B1173" s="27">
        <v>43251</v>
      </c>
      <c r="C1173" s="6">
        <f t="shared" si="115"/>
        <v>23.224999999999998</v>
      </c>
      <c r="D1173" s="18">
        <f t="shared" si="118"/>
        <v>22.104999999999997</v>
      </c>
      <c r="E1173" s="1">
        <f t="shared" si="116"/>
        <v>124</v>
      </c>
      <c r="F1173" s="13">
        <f t="shared" si="117"/>
        <v>0</v>
      </c>
      <c r="H1173" s="1">
        <f t="shared" si="114"/>
        <v>0</v>
      </c>
      <c r="I1173" s="13"/>
    </row>
    <row r="1174" spans="1:9">
      <c r="A1174" s="17">
        <v>20.7</v>
      </c>
      <c r="B1174" s="27">
        <v>43252</v>
      </c>
      <c r="C1174" s="6">
        <f t="shared" si="115"/>
        <v>21.024999999999999</v>
      </c>
      <c r="D1174" s="18">
        <f t="shared" si="118"/>
        <v>21.645</v>
      </c>
      <c r="E1174" s="1">
        <f t="shared" si="116"/>
        <v>124</v>
      </c>
      <c r="F1174" s="13">
        <f t="shared" si="117"/>
        <v>0</v>
      </c>
      <c r="H1174" s="1">
        <f t="shared" si="114"/>
        <v>0</v>
      </c>
      <c r="I1174" s="13"/>
    </row>
    <row r="1175" spans="1:9">
      <c r="A1175" s="17">
        <v>21.1</v>
      </c>
      <c r="B1175" s="27">
        <v>43253</v>
      </c>
      <c r="C1175" s="6">
        <f t="shared" si="115"/>
        <v>21.425000000000001</v>
      </c>
      <c r="D1175" s="18">
        <f t="shared" si="118"/>
        <v>21.744999999999997</v>
      </c>
      <c r="E1175" s="1">
        <f t="shared" si="116"/>
        <v>124</v>
      </c>
      <c r="F1175" s="13">
        <f t="shared" si="117"/>
        <v>0</v>
      </c>
      <c r="H1175" s="1">
        <f t="shared" si="114"/>
        <v>0</v>
      </c>
      <c r="I1175" s="13"/>
    </row>
    <row r="1176" spans="1:9">
      <c r="A1176" s="17">
        <v>21.2</v>
      </c>
      <c r="B1176" s="27">
        <v>43254</v>
      </c>
      <c r="C1176" s="6">
        <f t="shared" si="115"/>
        <v>21.524999999999999</v>
      </c>
      <c r="D1176" s="18">
        <f t="shared" si="118"/>
        <v>21.305</v>
      </c>
      <c r="E1176" s="1">
        <f t="shared" si="116"/>
        <v>124</v>
      </c>
      <c r="F1176" s="13">
        <f t="shared" si="117"/>
        <v>0</v>
      </c>
      <c r="H1176" s="1">
        <f t="shared" si="114"/>
        <v>0</v>
      </c>
      <c r="I1176" s="13"/>
    </row>
    <row r="1177" spans="1:9">
      <c r="A1177" s="17">
        <v>21.2</v>
      </c>
      <c r="B1177" s="27">
        <v>43255</v>
      </c>
      <c r="C1177" s="6">
        <f t="shared" si="115"/>
        <v>21.524999999999999</v>
      </c>
      <c r="D1177" s="18">
        <f t="shared" si="118"/>
        <v>21.164999999999999</v>
      </c>
      <c r="E1177" s="1">
        <f t="shared" si="116"/>
        <v>124</v>
      </c>
      <c r="F1177" s="13">
        <f t="shared" si="117"/>
        <v>0</v>
      </c>
      <c r="H1177" s="1">
        <f t="shared" si="114"/>
        <v>0</v>
      </c>
      <c r="I1177" s="13"/>
    </row>
    <row r="1178" spans="1:9">
      <c r="A1178" s="17">
        <v>20.7</v>
      </c>
      <c r="B1178" s="27">
        <v>43256</v>
      </c>
      <c r="C1178" s="6">
        <f t="shared" si="115"/>
        <v>21.024999999999999</v>
      </c>
      <c r="D1178" s="18">
        <f t="shared" si="118"/>
        <v>21.104999999999997</v>
      </c>
      <c r="E1178" s="1">
        <f t="shared" si="116"/>
        <v>124</v>
      </c>
      <c r="F1178" s="13">
        <f t="shared" si="117"/>
        <v>0</v>
      </c>
      <c r="H1178" s="1">
        <f t="shared" si="114"/>
        <v>0</v>
      </c>
      <c r="I1178" s="13"/>
    </row>
    <row r="1179" spans="1:9">
      <c r="A1179" s="17">
        <v>20</v>
      </c>
      <c r="B1179" s="27">
        <v>43257</v>
      </c>
      <c r="C1179" s="6">
        <f t="shared" si="115"/>
        <v>20.324999999999999</v>
      </c>
      <c r="D1179" s="18">
        <f t="shared" si="118"/>
        <v>21.425000000000001</v>
      </c>
      <c r="E1179" s="1">
        <f t="shared" si="116"/>
        <v>124</v>
      </c>
      <c r="F1179" s="13">
        <f t="shared" si="117"/>
        <v>0</v>
      </c>
      <c r="H1179" s="1">
        <f t="shared" si="114"/>
        <v>0</v>
      </c>
      <c r="I1179" s="13"/>
    </row>
    <row r="1180" spans="1:9">
      <c r="A1180" s="17">
        <v>20.8</v>
      </c>
      <c r="B1180" s="27">
        <v>43258</v>
      </c>
      <c r="C1180" s="6">
        <f t="shared" si="115"/>
        <v>21.125</v>
      </c>
      <c r="D1180" s="18">
        <f t="shared" si="118"/>
        <v>21.604999999999997</v>
      </c>
      <c r="E1180" s="1">
        <f t="shared" si="116"/>
        <v>124</v>
      </c>
      <c r="F1180" s="13">
        <f t="shared" si="117"/>
        <v>0</v>
      </c>
      <c r="H1180" s="1">
        <f t="shared" si="114"/>
        <v>0</v>
      </c>
      <c r="I1180" s="13"/>
    </row>
    <row r="1181" spans="1:9">
      <c r="A1181" s="17">
        <v>22.8</v>
      </c>
      <c r="B1181" s="27">
        <v>43259</v>
      </c>
      <c r="C1181" s="6">
        <f t="shared" si="115"/>
        <v>23.125</v>
      </c>
      <c r="D1181" s="18">
        <f t="shared" si="118"/>
        <v>21.605</v>
      </c>
      <c r="E1181" s="1">
        <f t="shared" si="116"/>
        <v>124</v>
      </c>
      <c r="F1181" s="13">
        <f t="shared" si="117"/>
        <v>0</v>
      </c>
      <c r="H1181" s="1">
        <f t="shared" si="114"/>
        <v>0</v>
      </c>
      <c r="I1181" s="13"/>
    </row>
    <row r="1182" spans="1:9">
      <c r="A1182" s="17">
        <v>22.1</v>
      </c>
      <c r="B1182" s="27">
        <v>43260</v>
      </c>
      <c r="C1182" s="6">
        <f t="shared" si="115"/>
        <v>22.425000000000001</v>
      </c>
      <c r="D1182" s="18">
        <f t="shared" si="118"/>
        <v>21.864999999999998</v>
      </c>
      <c r="E1182" s="1">
        <f t="shared" si="116"/>
        <v>124</v>
      </c>
      <c r="F1182" s="13">
        <f t="shared" si="117"/>
        <v>0</v>
      </c>
      <c r="H1182" s="1">
        <f t="shared" si="114"/>
        <v>0</v>
      </c>
      <c r="I1182" s="13"/>
    </row>
    <row r="1183" spans="1:9">
      <c r="A1183" s="17">
        <v>20.7</v>
      </c>
      <c r="B1183" s="27">
        <v>43261</v>
      </c>
      <c r="C1183" s="6">
        <f t="shared" si="115"/>
        <v>21.024999999999999</v>
      </c>
      <c r="D1183" s="18">
        <f t="shared" si="118"/>
        <v>21.484999999999996</v>
      </c>
      <c r="E1183" s="1">
        <f t="shared" si="116"/>
        <v>124</v>
      </c>
      <c r="F1183" s="13">
        <f t="shared" si="117"/>
        <v>0</v>
      </c>
      <c r="H1183" s="1">
        <f t="shared" si="114"/>
        <v>0</v>
      </c>
      <c r="I1183" s="13"/>
    </row>
    <row r="1184" spans="1:9">
      <c r="A1184" s="17">
        <v>21.3</v>
      </c>
      <c r="B1184" s="27">
        <v>43262</v>
      </c>
      <c r="C1184" s="6">
        <f t="shared" si="115"/>
        <v>21.625</v>
      </c>
      <c r="D1184" s="18">
        <f t="shared" si="118"/>
        <v>19.904999999999998</v>
      </c>
      <c r="E1184" s="1">
        <f t="shared" si="116"/>
        <v>124</v>
      </c>
      <c r="F1184" s="13">
        <f t="shared" si="117"/>
        <v>0</v>
      </c>
      <c r="H1184" s="1">
        <f t="shared" si="114"/>
        <v>0</v>
      </c>
      <c r="I1184" s="13"/>
    </row>
    <row r="1185" spans="1:9">
      <c r="A1185" s="17">
        <v>18.899999999999999</v>
      </c>
      <c r="B1185" s="27">
        <v>43263</v>
      </c>
      <c r="C1185" s="6">
        <f t="shared" si="115"/>
        <v>19.224999999999998</v>
      </c>
      <c r="D1185" s="18">
        <f t="shared" si="118"/>
        <v>18.484999999999999</v>
      </c>
      <c r="E1185" s="1">
        <f t="shared" si="116"/>
        <v>124</v>
      </c>
      <c r="F1185" s="13">
        <f t="shared" si="117"/>
        <v>0</v>
      </c>
      <c r="H1185" s="1">
        <f t="shared" si="114"/>
        <v>0</v>
      </c>
      <c r="I1185" s="13"/>
    </row>
    <row r="1186" spans="1:9">
      <c r="A1186" s="17">
        <v>14.9</v>
      </c>
      <c r="B1186" s="27">
        <v>43264</v>
      </c>
      <c r="C1186" s="6">
        <f t="shared" si="115"/>
        <v>15.225</v>
      </c>
      <c r="D1186" s="18">
        <f t="shared" si="118"/>
        <v>17.844999999999999</v>
      </c>
      <c r="E1186" s="1">
        <f t="shared" si="116"/>
        <v>124</v>
      </c>
      <c r="F1186" s="13">
        <f t="shared" si="117"/>
        <v>0</v>
      </c>
      <c r="H1186" s="1">
        <f t="shared" si="114"/>
        <v>0</v>
      </c>
      <c r="I1186" s="13"/>
    </row>
    <row r="1187" spans="1:9">
      <c r="A1187" s="17">
        <v>15</v>
      </c>
      <c r="B1187" s="27">
        <v>43265</v>
      </c>
      <c r="C1187" s="6">
        <f t="shared" si="115"/>
        <v>15.324999999999999</v>
      </c>
      <c r="D1187" s="18">
        <f t="shared" si="118"/>
        <v>17.524999999999999</v>
      </c>
      <c r="E1187" s="1">
        <f t="shared" si="116"/>
        <v>124</v>
      </c>
      <c r="F1187" s="13">
        <f t="shared" si="117"/>
        <v>0</v>
      </c>
      <c r="H1187" s="1">
        <f t="shared" si="114"/>
        <v>0</v>
      </c>
      <c r="I1187" s="13"/>
    </row>
    <row r="1188" spans="1:9">
      <c r="A1188" s="17">
        <v>17.5</v>
      </c>
      <c r="B1188" s="27">
        <v>43266</v>
      </c>
      <c r="C1188" s="6">
        <f t="shared" si="115"/>
        <v>17.824999999999999</v>
      </c>
      <c r="D1188" s="18">
        <f t="shared" si="118"/>
        <v>17.985000000000003</v>
      </c>
      <c r="E1188" s="1">
        <f t="shared" si="116"/>
        <v>124</v>
      </c>
      <c r="F1188" s="13">
        <f t="shared" si="117"/>
        <v>0</v>
      </c>
      <c r="H1188" s="1">
        <f t="shared" si="114"/>
        <v>0</v>
      </c>
      <c r="I1188" s="13"/>
    </row>
    <row r="1189" spans="1:9">
      <c r="A1189" s="17">
        <v>19.7</v>
      </c>
      <c r="B1189" s="27">
        <v>43267</v>
      </c>
      <c r="C1189" s="6">
        <f t="shared" si="115"/>
        <v>20.024999999999999</v>
      </c>
      <c r="D1189" s="18">
        <f t="shared" si="118"/>
        <v>19.004999999999999</v>
      </c>
      <c r="E1189" s="1">
        <f t="shared" si="116"/>
        <v>124</v>
      </c>
      <c r="F1189" s="13">
        <f t="shared" si="117"/>
        <v>0</v>
      </c>
      <c r="H1189" s="1">
        <f t="shared" si="114"/>
        <v>0</v>
      </c>
      <c r="I1189" s="13"/>
    </row>
    <row r="1190" spans="1:9">
      <c r="A1190" s="17">
        <v>21.2</v>
      </c>
      <c r="B1190" s="27">
        <v>43268</v>
      </c>
      <c r="C1190" s="6">
        <f t="shared" si="115"/>
        <v>21.524999999999999</v>
      </c>
      <c r="D1190" s="18">
        <f t="shared" si="118"/>
        <v>20.004999999999999</v>
      </c>
      <c r="E1190" s="1">
        <f t="shared" si="116"/>
        <v>124</v>
      </c>
      <c r="F1190" s="13">
        <f t="shared" si="117"/>
        <v>0</v>
      </c>
      <c r="H1190" s="1">
        <f t="shared" si="114"/>
        <v>0</v>
      </c>
      <c r="I1190" s="13"/>
    </row>
    <row r="1191" spans="1:9">
      <c r="A1191" s="17">
        <v>20</v>
      </c>
      <c r="B1191" s="27">
        <v>43269</v>
      </c>
      <c r="C1191" s="6">
        <f t="shared" si="115"/>
        <v>20.324999999999999</v>
      </c>
      <c r="D1191" s="18">
        <f t="shared" si="118"/>
        <v>21.085000000000001</v>
      </c>
      <c r="E1191" s="1">
        <f t="shared" si="116"/>
        <v>124</v>
      </c>
      <c r="F1191" s="13">
        <f t="shared" si="117"/>
        <v>0</v>
      </c>
      <c r="H1191" s="1">
        <f t="shared" si="114"/>
        <v>0</v>
      </c>
      <c r="I1191" s="13"/>
    </row>
    <row r="1192" spans="1:9">
      <c r="A1192" s="17">
        <v>20</v>
      </c>
      <c r="B1192" s="27">
        <v>43270</v>
      </c>
      <c r="C1192" s="6">
        <f t="shared" si="115"/>
        <v>20.324999999999999</v>
      </c>
      <c r="D1192" s="18">
        <f t="shared" si="118"/>
        <v>21.464999999999996</v>
      </c>
      <c r="E1192" s="1">
        <f t="shared" si="116"/>
        <v>124</v>
      </c>
      <c r="F1192" s="13">
        <f t="shared" si="117"/>
        <v>0</v>
      </c>
      <c r="H1192" s="1">
        <f t="shared" si="114"/>
        <v>0</v>
      </c>
      <c r="I1192" s="13"/>
    </row>
    <row r="1193" spans="1:9">
      <c r="A1193" s="17">
        <v>22.9</v>
      </c>
      <c r="B1193" s="27">
        <v>43271</v>
      </c>
      <c r="C1193" s="6">
        <f t="shared" si="115"/>
        <v>23.224999999999998</v>
      </c>
      <c r="D1193" s="18">
        <f t="shared" si="118"/>
        <v>19.684999999999999</v>
      </c>
      <c r="E1193" s="1">
        <f t="shared" si="116"/>
        <v>124</v>
      </c>
      <c r="F1193" s="13">
        <f t="shared" si="117"/>
        <v>0</v>
      </c>
      <c r="H1193" s="1">
        <f t="shared" si="114"/>
        <v>0</v>
      </c>
      <c r="I1193" s="13"/>
    </row>
    <row r="1194" spans="1:9">
      <c r="A1194" s="17">
        <v>21.6</v>
      </c>
      <c r="B1194" s="27">
        <v>43272</v>
      </c>
      <c r="C1194" s="6">
        <f t="shared" si="115"/>
        <v>21.925000000000001</v>
      </c>
      <c r="D1194" s="18">
        <f t="shared" si="118"/>
        <v>18.225000000000001</v>
      </c>
      <c r="E1194" s="1">
        <f t="shared" si="116"/>
        <v>124</v>
      </c>
      <c r="F1194" s="13">
        <f t="shared" si="117"/>
        <v>0</v>
      </c>
      <c r="H1194" s="1">
        <f t="shared" si="114"/>
        <v>0</v>
      </c>
      <c r="I1194" s="13"/>
    </row>
    <row r="1195" spans="1:9">
      <c r="A1195" s="17">
        <v>12.3</v>
      </c>
      <c r="B1195" s="27">
        <v>43273</v>
      </c>
      <c r="C1195" s="6">
        <f t="shared" si="115"/>
        <v>12.625</v>
      </c>
      <c r="D1195" s="18">
        <f t="shared" si="118"/>
        <v>17.044999999999998</v>
      </c>
      <c r="E1195" s="1">
        <f t="shared" si="116"/>
        <v>124</v>
      </c>
      <c r="F1195" s="13">
        <f t="shared" si="117"/>
        <v>1.0687500000000001</v>
      </c>
      <c r="H1195" s="1">
        <f t="shared" si="114"/>
        <v>0</v>
      </c>
      <c r="I1195" s="13"/>
    </row>
    <row r="1196" spans="1:9">
      <c r="A1196" s="17">
        <v>12.7</v>
      </c>
      <c r="B1196" s="27">
        <v>43274</v>
      </c>
      <c r="C1196" s="6">
        <f t="shared" si="115"/>
        <v>13.024999999999999</v>
      </c>
      <c r="D1196" s="18">
        <f t="shared" si="118"/>
        <v>15.544999999999998</v>
      </c>
      <c r="E1196" s="1">
        <f t="shared" si="116"/>
        <v>124</v>
      </c>
      <c r="F1196" s="13">
        <f t="shared" si="117"/>
        <v>0</v>
      </c>
      <c r="H1196" s="1">
        <f t="shared" si="114"/>
        <v>0</v>
      </c>
      <c r="I1196" s="13"/>
    </row>
    <row r="1197" spans="1:9">
      <c r="A1197" s="17">
        <v>14.1</v>
      </c>
      <c r="B1197" s="27">
        <v>43275</v>
      </c>
      <c r="C1197" s="6">
        <f t="shared" si="115"/>
        <v>14.424999999999999</v>
      </c>
      <c r="D1197" s="18">
        <f t="shared" si="118"/>
        <v>14.604999999999999</v>
      </c>
      <c r="E1197" s="1">
        <f t="shared" si="116"/>
        <v>124</v>
      </c>
      <c r="F1197" s="13">
        <f t="shared" si="117"/>
        <v>0</v>
      </c>
      <c r="H1197" s="1">
        <f t="shared" si="114"/>
        <v>0</v>
      </c>
      <c r="I1197" s="13"/>
    </row>
    <row r="1198" spans="1:9">
      <c r="A1198" s="17">
        <v>15.4</v>
      </c>
      <c r="B1198" s="27">
        <v>43276</v>
      </c>
      <c r="C1198" s="6">
        <f t="shared" si="115"/>
        <v>15.725</v>
      </c>
      <c r="D1198" s="18">
        <f t="shared" si="118"/>
        <v>15.444999999999999</v>
      </c>
      <c r="E1198" s="1">
        <f t="shared" si="116"/>
        <v>124</v>
      </c>
      <c r="F1198" s="13">
        <f t="shared" si="117"/>
        <v>0</v>
      </c>
      <c r="H1198" s="1">
        <f t="shared" si="114"/>
        <v>0</v>
      </c>
      <c r="I1198" s="13"/>
    </row>
    <row r="1199" spans="1:9">
      <c r="A1199" s="17">
        <v>16.899999999999999</v>
      </c>
      <c r="B1199" s="27">
        <v>43277</v>
      </c>
      <c r="C1199" s="6">
        <f t="shared" si="115"/>
        <v>17.224999999999998</v>
      </c>
      <c r="D1199" s="18">
        <f t="shared" si="118"/>
        <v>16.285</v>
      </c>
      <c r="E1199" s="1">
        <f t="shared" si="116"/>
        <v>124</v>
      </c>
      <c r="F1199" s="13">
        <f t="shared" si="117"/>
        <v>0</v>
      </c>
      <c r="H1199" s="1">
        <f t="shared" si="114"/>
        <v>0</v>
      </c>
      <c r="I1199" s="13"/>
    </row>
    <row r="1200" spans="1:9">
      <c r="A1200" s="17">
        <v>16.5</v>
      </c>
      <c r="B1200" s="27">
        <v>43278</v>
      </c>
      <c r="C1200" s="6">
        <f t="shared" si="115"/>
        <v>16.824999999999999</v>
      </c>
      <c r="D1200" s="18">
        <f t="shared" si="118"/>
        <v>17.924999999999997</v>
      </c>
      <c r="E1200" s="1">
        <f t="shared" si="116"/>
        <v>124</v>
      </c>
      <c r="F1200" s="13">
        <f t="shared" si="117"/>
        <v>0</v>
      </c>
      <c r="H1200" s="1">
        <f t="shared" si="114"/>
        <v>0</v>
      </c>
      <c r="I1200" s="13"/>
    </row>
    <row r="1201" spans="1:9">
      <c r="A1201" s="17">
        <v>16.899999999999999</v>
      </c>
      <c r="B1201" s="27">
        <v>43279</v>
      </c>
      <c r="C1201" s="6">
        <f t="shared" si="115"/>
        <v>17.224999999999998</v>
      </c>
      <c r="D1201" s="18">
        <f t="shared" si="118"/>
        <v>18.305</v>
      </c>
      <c r="E1201" s="1">
        <f t="shared" si="116"/>
        <v>124</v>
      </c>
      <c r="F1201" s="13">
        <f t="shared" si="117"/>
        <v>0</v>
      </c>
      <c r="H1201" s="1">
        <f t="shared" si="114"/>
        <v>0</v>
      </c>
      <c r="I1201" s="13"/>
    </row>
    <row r="1202" spans="1:9">
      <c r="A1202" s="17">
        <v>22.3</v>
      </c>
      <c r="B1202" s="27">
        <v>43280</v>
      </c>
      <c r="C1202" s="6">
        <f t="shared" si="115"/>
        <v>22.625</v>
      </c>
      <c r="D1202" s="18">
        <f t="shared" si="118"/>
        <v>17.884999999999998</v>
      </c>
      <c r="E1202" s="1">
        <f t="shared" si="116"/>
        <v>124</v>
      </c>
      <c r="F1202" s="13">
        <f t="shared" si="117"/>
        <v>0</v>
      </c>
      <c r="H1202" s="1">
        <f t="shared" si="114"/>
        <v>0</v>
      </c>
      <c r="I1202" s="13"/>
    </row>
    <row r="1203" spans="1:9">
      <c r="A1203" s="17">
        <v>17.3</v>
      </c>
      <c r="B1203" s="27">
        <v>43281</v>
      </c>
      <c r="C1203" s="6">
        <f t="shared" si="115"/>
        <v>17.625</v>
      </c>
      <c r="D1203" s="18">
        <f t="shared" si="118"/>
        <v>17.785</v>
      </c>
      <c r="E1203" s="1">
        <f t="shared" si="116"/>
        <v>124</v>
      </c>
      <c r="F1203" s="13">
        <f t="shared" si="117"/>
        <v>0</v>
      </c>
      <c r="H1203" s="1">
        <f t="shared" si="114"/>
        <v>0</v>
      </c>
      <c r="I1203" s="13"/>
    </row>
    <row r="1204" spans="1:9">
      <c r="A1204" s="17">
        <v>14.8</v>
      </c>
      <c r="B1204" s="27">
        <v>43282</v>
      </c>
      <c r="C1204" s="6">
        <f t="shared" si="115"/>
        <v>15.125</v>
      </c>
      <c r="D1204" s="18">
        <f t="shared" si="118"/>
        <v>18.164999999999999</v>
      </c>
      <c r="E1204" s="1">
        <f t="shared" si="116"/>
        <v>124</v>
      </c>
      <c r="F1204" s="13">
        <f t="shared" si="117"/>
        <v>0</v>
      </c>
      <c r="H1204" s="1">
        <f t="shared" si="114"/>
        <v>0</v>
      </c>
      <c r="I1204" s="13"/>
    </row>
    <row r="1205" spans="1:9">
      <c r="A1205" s="17">
        <v>16</v>
      </c>
      <c r="B1205" s="27">
        <v>43283</v>
      </c>
      <c r="C1205" s="6">
        <f t="shared" si="115"/>
        <v>16.324999999999999</v>
      </c>
      <c r="D1205" s="18">
        <f t="shared" si="118"/>
        <v>18.065000000000001</v>
      </c>
      <c r="E1205" s="1">
        <f t="shared" si="116"/>
        <v>124</v>
      </c>
      <c r="F1205" s="13">
        <f t="shared" si="117"/>
        <v>0</v>
      </c>
      <c r="H1205" s="1">
        <f t="shared" si="114"/>
        <v>0</v>
      </c>
      <c r="I1205" s="13"/>
    </row>
    <row r="1206" spans="1:9">
      <c r="A1206" s="17">
        <v>18.8</v>
      </c>
      <c r="B1206" s="27">
        <v>43284</v>
      </c>
      <c r="C1206" s="6">
        <f t="shared" si="115"/>
        <v>19.125</v>
      </c>
      <c r="D1206" s="18">
        <f t="shared" si="118"/>
        <v>19.205000000000002</v>
      </c>
      <c r="E1206" s="1">
        <f t="shared" si="116"/>
        <v>124</v>
      </c>
      <c r="F1206" s="13">
        <f t="shared" si="117"/>
        <v>0</v>
      </c>
      <c r="H1206" s="1">
        <f t="shared" si="114"/>
        <v>0</v>
      </c>
      <c r="I1206" s="13"/>
    </row>
    <row r="1207" spans="1:9">
      <c r="A1207" s="17">
        <v>21.8</v>
      </c>
      <c r="B1207" s="27">
        <v>43285</v>
      </c>
      <c r="C1207" s="6">
        <f t="shared" si="115"/>
        <v>22.125</v>
      </c>
      <c r="D1207" s="18">
        <f t="shared" si="118"/>
        <v>20.125</v>
      </c>
      <c r="E1207" s="1">
        <f t="shared" si="116"/>
        <v>124</v>
      </c>
      <c r="F1207" s="13">
        <f t="shared" si="117"/>
        <v>0</v>
      </c>
      <c r="H1207" s="1">
        <f t="shared" si="114"/>
        <v>0</v>
      </c>
      <c r="I1207" s="13"/>
    </row>
    <row r="1208" spans="1:9">
      <c r="A1208" s="17">
        <v>23</v>
      </c>
      <c r="B1208" s="27">
        <v>43286</v>
      </c>
      <c r="C1208" s="6">
        <f t="shared" si="115"/>
        <v>23.324999999999999</v>
      </c>
      <c r="D1208" s="18">
        <f t="shared" si="118"/>
        <v>20.844999999999999</v>
      </c>
      <c r="E1208" s="1">
        <f t="shared" si="116"/>
        <v>124</v>
      </c>
      <c r="F1208" s="13">
        <f t="shared" si="117"/>
        <v>0</v>
      </c>
      <c r="H1208" s="1">
        <f t="shared" si="114"/>
        <v>0</v>
      </c>
      <c r="I1208" s="13"/>
    </row>
    <row r="1209" spans="1:9">
      <c r="A1209" s="17">
        <v>19.399999999999999</v>
      </c>
      <c r="B1209" s="27">
        <v>43287</v>
      </c>
      <c r="C1209" s="6">
        <f t="shared" si="115"/>
        <v>19.724999999999998</v>
      </c>
      <c r="D1209" s="18">
        <f t="shared" si="118"/>
        <v>21.145</v>
      </c>
      <c r="E1209" s="1">
        <f t="shared" si="116"/>
        <v>124</v>
      </c>
      <c r="F1209" s="13">
        <f t="shared" si="117"/>
        <v>0</v>
      </c>
      <c r="H1209" s="1">
        <f t="shared" si="114"/>
        <v>0</v>
      </c>
      <c r="I1209" s="13"/>
    </row>
    <row r="1210" spans="1:9">
      <c r="A1210" s="17">
        <v>19.600000000000001</v>
      </c>
      <c r="B1210" s="27">
        <v>43288</v>
      </c>
      <c r="C1210" s="6">
        <f t="shared" si="115"/>
        <v>19.925000000000001</v>
      </c>
      <c r="D1210" s="18">
        <f t="shared" si="118"/>
        <v>21.024999999999999</v>
      </c>
      <c r="E1210" s="1">
        <f t="shared" si="116"/>
        <v>124</v>
      </c>
      <c r="F1210" s="13">
        <f t="shared" si="117"/>
        <v>0</v>
      </c>
      <c r="H1210" s="1">
        <f t="shared" si="114"/>
        <v>0</v>
      </c>
      <c r="I1210" s="13"/>
    </row>
    <row r="1211" spans="1:9">
      <c r="A1211" s="17">
        <v>20.3</v>
      </c>
      <c r="B1211" s="27">
        <v>43289</v>
      </c>
      <c r="C1211" s="6">
        <f t="shared" si="115"/>
        <v>20.625</v>
      </c>
      <c r="D1211" s="18">
        <f t="shared" si="118"/>
        <v>19.984999999999999</v>
      </c>
      <c r="E1211" s="1">
        <f t="shared" si="116"/>
        <v>124</v>
      </c>
      <c r="F1211" s="13">
        <f t="shared" si="117"/>
        <v>0</v>
      </c>
      <c r="H1211" s="1">
        <f t="shared" si="114"/>
        <v>0</v>
      </c>
      <c r="I1211" s="13"/>
    </row>
    <row r="1212" spans="1:9">
      <c r="A1212" s="17">
        <v>21.2</v>
      </c>
      <c r="B1212" s="27">
        <v>43290</v>
      </c>
      <c r="C1212" s="6">
        <f t="shared" si="115"/>
        <v>21.524999999999999</v>
      </c>
      <c r="D1212" s="18">
        <f t="shared" si="118"/>
        <v>19.324999999999996</v>
      </c>
      <c r="E1212" s="1">
        <f t="shared" si="116"/>
        <v>124</v>
      </c>
      <c r="F1212" s="13">
        <f t="shared" si="117"/>
        <v>0</v>
      </c>
      <c r="H1212" s="1">
        <f t="shared" si="114"/>
        <v>0</v>
      </c>
      <c r="I1212" s="13"/>
    </row>
    <row r="1213" spans="1:9">
      <c r="A1213" s="17">
        <v>17.8</v>
      </c>
      <c r="B1213" s="27">
        <v>43291</v>
      </c>
      <c r="C1213" s="6">
        <f t="shared" si="115"/>
        <v>18.125</v>
      </c>
      <c r="D1213" s="18">
        <f t="shared" si="118"/>
        <v>18.585000000000001</v>
      </c>
      <c r="E1213" s="1">
        <f t="shared" si="116"/>
        <v>124</v>
      </c>
      <c r="F1213" s="13">
        <f t="shared" si="117"/>
        <v>0</v>
      </c>
      <c r="H1213" s="1">
        <f t="shared" si="114"/>
        <v>0</v>
      </c>
      <c r="I1213" s="13"/>
    </row>
    <row r="1214" spans="1:9">
      <c r="A1214" s="17">
        <v>16.100000000000001</v>
      </c>
      <c r="B1214" s="27">
        <v>43292</v>
      </c>
      <c r="C1214" s="6">
        <f t="shared" si="115"/>
        <v>16.425000000000001</v>
      </c>
      <c r="D1214" s="18">
        <f t="shared" si="118"/>
        <v>18.805</v>
      </c>
      <c r="E1214" s="1">
        <f t="shared" si="116"/>
        <v>124</v>
      </c>
      <c r="F1214" s="13">
        <f t="shared" si="117"/>
        <v>0</v>
      </c>
      <c r="H1214" s="1">
        <f t="shared" si="114"/>
        <v>0</v>
      </c>
      <c r="I1214" s="13"/>
    </row>
    <row r="1215" spans="1:9">
      <c r="A1215" s="17">
        <v>15.9</v>
      </c>
      <c r="B1215" s="27">
        <v>43293</v>
      </c>
      <c r="C1215" s="6">
        <f t="shared" si="115"/>
        <v>16.225000000000001</v>
      </c>
      <c r="D1215" s="18">
        <f t="shared" si="118"/>
        <v>18.865000000000002</v>
      </c>
      <c r="E1215" s="1">
        <f t="shared" si="116"/>
        <v>124</v>
      </c>
      <c r="F1215" s="13">
        <f t="shared" si="117"/>
        <v>0</v>
      </c>
      <c r="H1215" s="1">
        <f t="shared" si="114"/>
        <v>0</v>
      </c>
      <c r="I1215" s="13"/>
    </row>
    <row r="1216" spans="1:9">
      <c r="A1216" s="17">
        <v>21.4</v>
      </c>
      <c r="B1216" s="27">
        <v>43294</v>
      </c>
      <c r="C1216" s="6">
        <f t="shared" si="115"/>
        <v>21.724999999999998</v>
      </c>
      <c r="D1216" s="18">
        <f t="shared" si="118"/>
        <v>19.585000000000001</v>
      </c>
      <c r="E1216" s="1">
        <f t="shared" si="116"/>
        <v>124</v>
      </c>
      <c r="F1216" s="13">
        <f t="shared" si="117"/>
        <v>0</v>
      </c>
      <c r="H1216" s="1">
        <f t="shared" si="114"/>
        <v>0</v>
      </c>
      <c r="I1216" s="13"/>
    </row>
    <row r="1217" spans="1:9">
      <c r="A1217" s="17">
        <v>21.5</v>
      </c>
      <c r="B1217" s="27">
        <v>43295</v>
      </c>
      <c r="C1217" s="6">
        <f t="shared" si="115"/>
        <v>21.824999999999999</v>
      </c>
      <c r="D1217" s="18">
        <f t="shared" si="118"/>
        <v>20.565000000000001</v>
      </c>
      <c r="E1217" s="1">
        <f t="shared" si="116"/>
        <v>124</v>
      </c>
      <c r="F1217" s="13">
        <f t="shared" si="117"/>
        <v>0</v>
      </c>
      <c r="H1217" s="1">
        <f t="shared" si="114"/>
        <v>0</v>
      </c>
      <c r="I1217" s="13"/>
    </row>
    <row r="1218" spans="1:9">
      <c r="A1218" s="17">
        <v>21.4</v>
      </c>
      <c r="B1218" s="27">
        <v>43296</v>
      </c>
      <c r="C1218" s="6">
        <f t="shared" si="115"/>
        <v>21.724999999999998</v>
      </c>
      <c r="D1218" s="18">
        <f t="shared" si="118"/>
        <v>21.704999999999998</v>
      </c>
      <c r="E1218" s="1">
        <f t="shared" si="116"/>
        <v>124</v>
      </c>
      <c r="F1218" s="13">
        <f t="shared" si="117"/>
        <v>0</v>
      </c>
      <c r="H1218" s="1">
        <f t="shared" si="114"/>
        <v>0</v>
      </c>
      <c r="I1218" s="13"/>
    </row>
    <row r="1219" spans="1:9">
      <c r="A1219" s="17">
        <v>21</v>
      </c>
      <c r="B1219" s="27">
        <v>43297</v>
      </c>
      <c r="C1219" s="6">
        <f t="shared" si="115"/>
        <v>21.324999999999999</v>
      </c>
      <c r="D1219" s="18">
        <f t="shared" si="118"/>
        <v>22.024999999999999</v>
      </c>
      <c r="E1219" s="1">
        <f t="shared" si="116"/>
        <v>124</v>
      </c>
      <c r="F1219" s="13">
        <f t="shared" si="117"/>
        <v>0</v>
      </c>
      <c r="H1219" s="1">
        <f t="shared" si="114"/>
        <v>0</v>
      </c>
      <c r="I1219" s="13"/>
    </row>
    <row r="1220" spans="1:9">
      <c r="A1220" s="17">
        <v>21.6</v>
      </c>
      <c r="B1220" s="27">
        <v>43298</v>
      </c>
      <c r="C1220" s="6">
        <f t="shared" si="115"/>
        <v>21.925000000000001</v>
      </c>
      <c r="D1220" s="18">
        <f t="shared" si="118"/>
        <v>22.064999999999998</v>
      </c>
      <c r="E1220" s="1">
        <f t="shared" si="116"/>
        <v>124</v>
      </c>
      <c r="F1220" s="13">
        <f t="shared" si="117"/>
        <v>0</v>
      </c>
      <c r="H1220" s="1">
        <f t="shared" si="114"/>
        <v>0</v>
      </c>
      <c r="I1220" s="13"/>
    </row>
    <row r="1221" spans="1:9">
      <c r="A1221" s="17">
        <v>23</v>
      </c>
      <c r="B1221" s="27">
        <v>43299</v>
      </c>
      <c r="C1221" s="6">
        <f t="shared" si="115"/>
        <v>23.324999999999999</v>
      </c>
      <c r="D1221" s="18">
        <f t="shared" si="118"/>
        <v>22.145</v>
      </c>
      <c r="E1221" s="1">
        <f t="shared" si="116"/>
        <v>124</v>
      </c>
      <c r="F1221" s="13">
        <f t="shared" si="117"/>
        <v>0</v>
      </c>
      <c r="H1221" s="1">
        <f t="shared" si="114"/>
        <v>0</v>
      </c>
      <c r="I1221" s="13"/>
    </row>
    <row r="1222" spans="1:9">
      <c r="A1222" s="17">
        <v>21.7</v>
      </c>
      <c r="B1222" s="27">
        <v>43300</v>
      </c>
      <c r="C1222" s="6">
        <f t="shared" si="115"/>
        <v>22.024999999999999</v>
      </c>
      <c r="D1222" s="18">
        <f t="shared" si="118"/>
        <v>22.524999999999999</v>
      </c>
      <c r="E1222" s="1">
        <f t="shared" si="116"/>
        <v>124</v>
      </c>
      <c r="F1222" s="13">
        <f t="shared" si="117"/>
        <v>0</v>
      </c>
      <c r="H1222" s="1">
        <f t="shared" si="114"/>
        <v>0</v>
      </c>
      <c r="I1222" s="13"/>
    </row>
    <row r="1223" spans="1:9">
      <c r="A1223" s="17">
        <v>21.8</v>
      </c>
      <c r="B1223" s="27">
        <v>43301</v>
      </c>
      <c r="C1223" s="6">
        <f t="shared" si="115"/>
        <v>22.125</v>
      </c>
      <c r="D1223" s="18">
        <f t="shared" si="118"/>
        <v>22.684999999999995</v>
      </c>
      <c r="E1223" s="1">
        <f t="shared" si="116"/>
        <v>124</v>
      </c>
      <c r="F1223" s="13">
        <f t="shared" si="117"/>
        <v>0</v>
      </c>
      <c r="H1223" s="1">
        <f t="shared" si="114"/>
        <v>0</v>
      </c>
      <c r="I1223" s="13"/>
    </row>
    <row r="1224" spans="1:9">
      <c r="A1224" s="17">
        <v>22.9</v>
      </c>
      <c r="B1224" s="27">
        <v>43302</v>
      </c>
      <c r="C1224" s="6">
        <f t="shared" si="115"/>
        <v>23.224999999999998</v>
      </c>
      <c r="D1224" s="18">
        <f t="shared" si="118"/>
        <v>22.785</v>
      </c>
      <c r="E1224" s="1">
        <f t="shared" si="116"/>
        <v>124</v>
      </c>
      <c r="F1224" s="13">
        <f t="shared" si="117"/>
        <v>0</v>
      </c>
      <c r="H1224" s="1">
        <f t="shared" si="114"/>
        <v>0</v>
      </c>
      <c r="I1224" s="13"/>
    </row>
    <row r="1225" spans="1:9">
      <c r="A1225" s="17">
        <v>22.4</v>
      </c>
      <c r="B1225" s="27">
        <v>43303</v>
      </c>
      <c r="C1225" s="6">
        <f t="shared" si="115"/>
        <v>22.724999999999998</v>
      </c>
      <c r="D1225" s="18">
        <f t="shared" si="118"/>
        <v>23.264999999999997</v>
      </c>
      <c r="E1225" s="1">
        <f t="shared" si="116"/>
        <v>124</v>
      </c>
      <c r="F1225" s="13">
        <f t="shared" si="117"/>
        <v>0</v>
      </c>
      <c r="H1225" s="1">
        <f t="shared" si="114"/>
        <v>0</v>
      </c>
      <c r="I1225" s="13"/>
    </row>
    <row r="1226" spans="1:9">
      <c r="A1226" s="17">
        <v>23.5</v>
      </c>
      <c r="B1226" s="27">
        <v>43304</v>
      </c>
      <c r="C1226" s="6">
        <f t="shared" si="115"/>
        <v>23.824999999999999</v>
      </c>
      <c r="D1226" s="18">
        <f t="shared" si="118"/>
        <v>23.824999999999996</v>
      </c>
      <c r="E1226" s="1">
        <f t="shared" si="116"/>
        <v>124</v>
      </c>
      <c r="F1226" s="13">
        <f t="shared" si="117"/>
        <v>0</v>
      </c>
      <c r="H1226" s="1">
        <f t="shared" si="114"/>
        <v>0</v>
      </c>
      <c r="I1226" s="13"/>
    </row>
    <row r="1227" spans="1:9">
      <c r="A1227" s="17">
        <v>24.1</v>
      </c>
      <c r="B1227" s="27">
        <v>43305</v>
      </c>
      <c r="C1227" s="6">
        <f t="shared" si="115"/>
        <v>24.425000000000001</v>
      </c>
      <c r="D1227" s="18">
        <f t="shared" si="118"/>
        <v>24.124999999999996</v>
      </c>
      <c r="E1227" s="1">
        <f t="shared" si="116"/>
        <v>124</v>
      </c>
      <c r="F1227" s="13">
        <f t="shared" si="117"/>
        <v>0</v>
      </c>
      <c r="H1227" s="1">
        <f t="shared" si="114"/>
        <v>0</v>
      </c>
      <c r="I1227" s="13"/>
    </row>
    <row r="1228" spans="1:9">
      <c r="A1228" s="17">
        <v>24.6</v>
      </c>
      <c r="B1228" s="27">
        <v>43306</v>
      </c>
      <c r="C1228" s="6">
        <f t="shared" si="115"/>
        <v>24.925000000000001</v>
      </c>
      <c r="D1228" s="18">
        <f t="shared" si="118"/>
        <v>24.524999999999999</v>
      </c>
      <c r="E1228" s="1">
        <f t="shared" si="116"/>
        <v>124</v>
      </c>
      <c r="F1228" s="13">
        <f t="shared" si="117"/>
        <v>0</v>
      </c>
      <c r="H1228" s="1">
        <f t="shared" si="114"/>
        <v>0</v>
      </c>
      <c r="I1228" s="13"/>
    </row>
    <row r="1229" spans="1:9">
      <c r="A1229" s="17">
        <v>24.4</v>
      </c>
      <c r="B1229" s="27">
        <v>43307</v>
      </c>
      <c r="C1229" s="6">
        <f t="shared" si="115"/>
        <v>24.724999999999998</v>
      </c>
      <c r="D1229" s="18">
        <f t="shared" si="118"/>
        <v>24.764999999999997</v>
      </c>
      <c r="E1229" s="1">
        <f t="shared" si="116"/>
        <v>124</v>
      </c>
      <c r="F1229" s="13">
        <f t="shared" si="117"/>
        <v>0</v>
      </c>
      <c r="H1229" s="1">
        <f t="shared" si="114"/>
        <v>0</v>
      </c>
      <c r="I1229" s="13"/>
    </row>
    <row r="1230" spans="1:9">
      <c r="A1230" s="17">
        <v>24.4</v>
      </c>
      <c r="B1230" s="27">
        <v>43308</v>
      </c>
      <c r="C1230" s="6">
        <f t="shared" si="115"/>
        <v>24.724999999999998</v>
      </c>
      <c r="D1230" s="18">
        <f t="shared" si="118"/>
        <v>25.045000000000002</v>
      </c>
      <c r="E1230" s="1">
        <f t="shared" si="116"/>
        <v>124</v>
      </c>
      <c r="F1230" s="13">
        <f t="shared" si="117"/>
        <v>0</v>
      </c>
      <c r="H1230" s="1">
        <f t="shared" si="114"/>
        <v>0</v>
      </c>
      <c r="I1230" s="13"/>
    </row>
    <row r="1231" spans="1:9">
      <c r="A1231" s="17">
        <v>24.7</v>
      </c>
      <c r="B1231" s="27">
        <v>43309</v>
      </c>
      <c r="C1231" s="6">
        <f t="shared" si="115"/>
        <v>25.024999999999999</v>
      </c>
      <c r="D1231" s="18">
        <f t="shared" si="118"/>
        <v>25.484999999999999</v>
      </c>
      <c r="E1231" s="1">
        <f t="shared" si="116"/>
        <v>124</v>
      </c>
      <c r="F1231" s="13">
        <f t="shared" si="117"/>
        <v>0</v>
      </c>
      <c r="H1231" s="1">
        <f t="shared" si="114"/>
        <v>0</v>
      </c>
      <c r="I1231" s="13"/>
    </row>
    <row r="1232" spans="1:9">
      <c r="A1232" s="17">
        <v>25.5</v>
      </c>
      <c r="B1232" s="27">
        <v>43310</v>
      </c>
      <c r="C1232" s="6">
        <f t="shared" si="115"/>
        <v>25.824999999999999</v>
      </c>
      <c r="D1232" s="18">
        <f t="shared" si="118"/>
        <v>25.985000000000003</v>
      </c>
      <c r="E1232" s="1">
        <f t="shared" si="116"/>
        <v>124</v>
      </c>
      <c r="F1232" s="13">
        <f t="shared" si="117"/>
        <v>0</v>
      </c>
      <c r="H1232" s="1">
        <f t="shared" si="114"/>
        <v>0</v>
      </c>
      <c r="I1232" s="13"/>
    </row>
    <row r="1233" spans="1:9">
      <c r="A1233" s="17">
        <v>26.8</v>
      </c>
      <c r="B1233" s="27">
        <v>43311</v>
      </c>
      <c r="C1233" s="6">
        <f t="shared" si="115"/>
        <v>27.125</v>
      </c>
      <c r="D1233" s="18">
        <f t="shared" si="118"/>
        <v>26.564999999999998</v>
      </c>
      <c r="E1233" s="1">
        <f t="shared" si="116"/>
        <v>124</v>
      </c>
      <c r="F1233" s="13">
        <f t="shared" si="117"/>
        <v>0</v>
      </c>
      <c r="H1233" s="1">
        <f t="shared" ref="H1233:H1296" si="119">IF(F1233&gt;H$15,1,0)</f>
        <v>0</v>
      </c>
      <c r="I1233" s="13"/>
    </row>
    <row r="1234" spans="1:9">
      <c r="A1234" s="17">
        <v>26.9</v>
      </c>
      <c r="B1234" s="27">
        <v>43312</v>
      </c>
      <c r="C1234" s="6">
        <f t="shared" ref="C1234:C1297" si="120">A1234+A$16</f>
        <v>27.224999999999998</v>
      </c>
      <c r="D1234" s="18">
        <f t="shared" si="118"/>
        <v>26.964999999999996</v>
      </c>
      <c r="E1234" s="1">
        <f t="shared" ref="E1234:E1297" si="121">E1233+H1234</f>
        <v>124</v>
      </c>
      <c r="F1234" s="13">
        <f t="shared" ref="F1234:F1297" si="122">IF(F$16-$C1234&gt;0,(F$16+F$14-$C1234)*F$15/30,0)</f>
        <v>0</v>
      </c>
      <c r="H1234" s="1">
        <f t="shared" si="119"/>
        <v>0</v>
      </c>
      <c r="I1234" s="13"/>
    </row>
    <row r="1235" spans="1:9">
      <c r="A1235" s="17">
        <v>27.3</v>
      </c>
      <c r="B1235" s="27">
        <v>43313</v>
      </c>
      <c r="C1235" s="6">
        <f t="shared" si="120"/>
        <v>27.625</v>
      </c>
      <c r="D1235" s="18">
        <f t="shared" si="118"/>
        <v>27.205000000000002</v>
      </c>
      <c r="E1235" s="1">
        <f t="shared" si="121"/>
        <v>124</v>
      </c>
      <c r="F1235" s="13">
        <f t="shared" si="122"/>
        <v>0</v>
      </c>
      <c r="H1235" s="1">
        <f t="shared" si="119"/>
        <v>0</v>
      </c>
      <c r="I1235" s="13"/>
    </row>
    <row r="1236" spans="1:9">
      <c r="A1236" s="17">
        <v>26.7</v>
      </c>
      <c r="B1236" s="27">
        <v>43314</v>
      </c>
      <c r="C1236" s="6">
        <f t="shared" si="120"/>
        <v>27.024999999999999</v>
      </c>
      <c r="D1236" s="18">
        <f t="shared" ref="D1236:D1299" si="123">SUM(C1234:C1238)/5</f>
        <v>27.024999999999999</v>
      </c>
      <c r="E1236" s="1">
        <f t="shared" si="121"/>
        <v>124</v>
      </c>
      <c r="F1236" s="13">
        <f t="shared" si="122"/>
        <v>0</v>
      </c>
      <c r="H1236" s="1">
        <f t="shared" si="119"/>
        <v>0</v>
      </c>
      <c r="I1236" s="13"/>
    </row>
    <row r="1237" spans="1:9">
      <c r="A1237" s="17">
        <v>26.7</v>
      </c>
      <c r="B1237" s="27">
        <v>43315</v>
      </c>
      <c r="C1237" s="6">
        <f t="shared" si="120"/>
        <v>27.024999999999999</v>
      </c>
      <c r="D1237" s="18">
        <f t="shared" si="123"/>
        <v>26.204999999999995</v>
      </c>
      <c r="E1237" s="1">
        <f t="shared" si="121"/>
        <v>124</v>
      </c>
      <c r="F1237" s="13">
        <f t="shared" si="122"/>
        <v>0</v>
      </c>
      <c r="H1237" s="1">
        <f t="shared" si="119"/>
        <v>0</v>
      </c>
      <c r="I1237" s="13"/>
    </row>
    <row r="1238" spans="1:9">
      <c r="A1238" s="17">
        <v>25.9</v>
      </c>
      <c r="B1238" s="27">
        <v>43316</v>
      </c>
      <c r="C1238" s="6">
        <f t="shared" si="120"/>
        <v>26.224999999999998</v>
      </c>
      <c r="D1238" s="18">
        <f t="shared" si="123"/>
        <v>25.224999999999998</v>
      </c>
      <c r="E1238" s="1">
        <f t="shared" si="121"/>
        <v>124</v>
      </c>
      <c r="F1238" s="13">
        <f t="shared" si="122"/>
        <v>0</v>
      </c>
      <c r="H1238" s="1">
        <f t="shared" si="119"/>
        <v>0</v>
      </c>
      <c r="I1238" s="13"/>
    </row>
    <row r="1239" spans="1:9">
      <c r="A1239" s="17">
        <v>22.8</v>
      </c>
      <c r="B1239" s="27">
        <v>43317</v>
      </c>
      <c r="C1239" s="6">
        <f t="shared" si="120"/>
        <v>23.125</v>
      </c>
      <c r="D1239" s="18">
        <f t="shared" si="123"/>
        <v>24.785</v>
      </c>
      <c r="E1239" s="1">
        <f t="shared" si="121"/>
        <v>124</v>
      </c>
      <c r="F1239" s="13">
        <f t="shared" si="122"/>
        <v>0</v>
      </c>
      <c r="H1239" s="1">
        <f t="shared" si="119"/>
        <v>0</v>
      </c>
      <c r="I1239" s="13"/>
    </row>
    <row r="1240" spans="1:9">
      <c r="A1240" s="17">
        <v>22.4</v>
      </c>
      <c r="B1240" s="27">
        <v>43318</v>
      </c>
      <c r="C1240" s="6">
        <f t="shared" si="120"/>
        <v>22.724999999999998</v>
      </c>
      <c r="D1240" s="18">
        <f t="shared" si="123"/>
        <v>24.524999999999999</v>
      </c>
      <c r="E1240" s="1">
        <f t="shared" si="121"/>
        <v>124</v>
      </c>
      <c r="F1240" s="13">
        <f t="shared" si="122"/>
        <v>0</v>
      </c>
      <c r="H1240" s="1">
        <f t="shared" si="119"/>
        <v>0</v>
      </c>
      <c r="I1240" s="13"/>
    </row>
    <row r="1241" spans="1:9">
      <c r="A1241" s="17">
        <v>24.5</v>
      </c>
      <c r="B1241" s="27">
        <v>43319</v>
      </c>
      <c r="C1241" s="6">
        <f t="shared" si="120"/>
        <v>24.824999999999999</v>
      </c>
      <c r="D1241" s="18">
        <f t="shared" si="123"/>
        <v>24.424999999999997</v>
      </c>
      <c r="E1241" s="1">
        <f t="shared" si="121"/>
        <v>124</v>
      </c>
      <c r="F1241" s="13">
        <f t="shared" si="122"/>
        <v>0</v>
      </c>
      <c r="H1241" s="1">
        <f t="shared" si="119"/>
        <v>0</v>
      </c>
      <c r="I1241" s="13"/>
    </row>
    <row r="1242" spans="1:9">
      <c r="A1242" s="17">
        <v>25.4</v>
      </c>
      <c r="B1242" s="27">
        <v>43320</v>
      </c>
      <c r="C1242" s="6">
        <f t="shared" si="120"/>
        <v>25.724999999999998</v>
      </c>
      <c r="D1242" s="18">
        <f t="shared" si="123"/>
        <v>24.044999999999995</v>
      </c>
      <c r="E1242" s="1">
        <f t="shared" si="121"/>
        <v>124</v>
      </c>
      <c r="F1242" s="13">
        <f t="shared" si="122"/>
        <v>0</v>
      </c>
      <c r="H1242" s="1">
        <f t="shared" si="119"/>
        <v>0</v>
      </c>
      <c r="I1242" s="13"/>
    </row>
    <row r="1243" spans="1:9">
      <c r="A1243" s="17">
        <v>25.4</v>
      </c>
      <c r="B1243" s="27">
        <v>43321</v>
      </c>
      <c r="C1243" s="6">
        <f t="shared" si="120"/>
        <v>25.724999999999998</v>
      </c>
      <c r="D1243" s="18">
        <f t="shared" si="123"/>
        <v>23.544999999999995</v>
      </c>
      <c r="E1243" s="1">
        <f t="shared" si="121"/>
        <v>124</v>
      </c>
      <c r="F1243" s="13">
        <f t="shared" si="122"/>
        <v>0</v>
      </c>
      <c r="H1243" s="1">
        <f t="shared" si="119"/>
        <v>0</v>
      </c>
      <c r="I1243" s="13"/>
    </row>
    <row r="1244" spans="1:9">
      <c r="A1244" s="17">
        <v>20.9</v>
      </c>
      <c r="B1244" s="27">
        <v>43322</v>
      </c>
      <c r="C1244" s="6">
        <f t="shared" si="120"/>
        <v>21.224999999999998</v>
      </c>
      <c r="D1244" s="18">
        <f t="shared" si="123"/>
        <v>22.724999999999998</v>
      </c>
      <c r="E1244" s="1">
        <f t="shared" si="121"/>
        <v>124</v>
      </c>
      <c r="F1244" s="13">
        <f t="shared" si="122"/>
        <v>0</v>
      </c>
      <c r="H1244" s="1">
        <f t="shared" si="119"/>
        <v>0</v>
      </c>
      <c r="I1244" s="13"/>
    </row>
    <row r="1245" spans="1:9">
      <c r="A1245" s="17">
        <v>19.899999999999999</v>
      </c>
      <c r="B1245" s="27">
        <v>43323</v>
      </c>
      <c r="C1245" s="6">
        <f t="shared" si="120"/>
        <v>20.224999999999998</v>
      </c>
      <c r="D1245" s="18">
        <f t="shared" si="123"/>
        <v>22.184999999999995</v>
      </c>
      <c r="E1245" s="1">
        <f t="shared" si="121"/>
        <v>124</v>
      </c>
      <c r="F1245" s="13">
        <f t="shared" si="122"/>
        <v>0</v>
      </c>
      <c r="H1245" s="1">
        <f t="shared" si="119"/>
        <v>0</v>
      </c>
      <c r="I1245" s="13"/>
    </row>
    <row r="1246" spans="1:9">
      <c r="A1246" s="17">
        <v>20.399999999999999</v>
      </c>
      <c r="B1246" s="27">
        <v>43324</v>
      </c>
      <c r="C1246" s="6">
        <f t="shared" si="120"/>
        <v>20.724999999999998</v>
      </c>
      <c r="D1246" s="18">
        <f t="shared" si="123"/>
        <v>21.404999999999998</v>
      </c>
      <c r="E1246" s="1">
        <f t="shared" si="121"/>
        <v>124</v>
      </c>
      <c r="F1246" s="13">
        <f t="shared" si="122"/>
        <v>0</v>
      </c>
      <c r="H1246" s="1">
        <f t="shared" si="119"/>
        <v>0</v>
      </c>
      <c r="I1246" s="13"/>
    </row>
    <row r="1247" spans="1:9">
      <c r="A1247" s="17">
        <v>22.7</v>
      </c>
      <c r="B1247" s="27">
        <v>43325</v>
      </c>
      <c r="C1247" s="6">
        <f t="shared" si="120"/>
        <v>23.024999999999999</v>
      </c>
      <c r="D1247" s="18">
        <f t="shared" si="123"/>
        <v>21.425000000000001</v>
      </c>
      <c r="E1247" s="1">
        <f t="shared" si="121"/>
        <v>124</v>
      </c>
      <c r="F1247" s="13">
        <f t="shared" si="122"/>
        <v>0</v>
      </c>
      <c r="H1247" s="1">
        <f t="shared" si="119"/>
        <v>0</v>
      </c>
      <c r="I1247" s="13"/>
    </row>
    <row r="1248" spans="1:9">
      <c r="A1248" s="17">
        <v>21.5</v>
      </c>
      <c r="B1248" s="27">
        <v>43326</v>
      </c>
      <c r="C1248" s="6">
        <f t="shared" si="120"/>
        <v>21.824999999999999</v>
      </c>
      <c r="D1248" s="18">
        <f t="shared" si="123"/>
        <v>21.945</v>
      </c>
      <c r="E1248" s="1">
        <f t="shared" si="121"/>
        <v>124</v>
      </c>
      <c r="F1248" s="13">
        <f t="shared" si="122"/>
        <v>0</v>
      </c>
      <c r="H1248" s="1">
        <f t="shared" si="119"/>
        <v>0</v>
      </c>
      <c r="I1248" s="13"/>
    </row>
    <row r="1249" spans="1:9">
      <c r="A1249" s="17">
        <v>21</v>
      </c>
      <c r="B1249" s="27">
        <v>43327</v>
      </c>
      <c r="C1249" s="6">
        <f t="shared" si="120"/>
        <v>21.324999999999999</v>
      </c>
      <c r="D1249" s="18">
        <f t="shared" si="123"/>
        <v>22.505000000000003</v>
      </c>
      <c r="E1249" s="1">
        <f t="shared" si="121"/>
        <v>124</v>
      </c>
      <c r="F1249" s="13">
        <f t="shared" si="122"/>
        <v>0</v>
      </c>
      <c r="H1249" s="1">
        <f t="shared" si="119"/>
        <v>0</v>
      </c>
      <c r="I1249" s="13"/>
    </row>
    <row r="1250" spans="1:9">
      <c r="A1250" s="17">
        <v>22.5</v>
      </c>
      <c r="B1250" s="27">
        <v>43328</v>
      </c>
      <c r="C1250" s="6">
        <f t="shared" si="120"/>
        <v>22.824999999999999</v>
      </c>
      <c r="D1250" s="18">
        <f t="shared" si="123"/>
        <v>22.645</v>
      </c>
      <c r="E1250" s="1">
        <f t="shared" si="121"/>
        <v>124</v>
      </c>
      <c r="F1250" s="13">
        <f t="shared" si="122"/>
        <v>0</v>
      </c>
      <c r="H1250" s="1">
        <f t="shared" si="119"/>
        <v>0</v>
      </c>
      <c r="I1250" s="13"/>
    </row>
    <row r="1251" spans="1:9">
      <c r="A1251" s="17">
        <v>23.2</v>
      </c>
      <c r="B1251" s="27">
        <v>43329</v>
      </c>
      <c r="C1251" s="6">
        <f t="shared" si="120"/>
        <v>23.524999999999999</v>
      </c>
      <c r="D1251" s="18">
        <f t="shared" si="123"/>
        <v>23.404999999999998</v>
      </c>
      <c r="E1251" s="1">
        <f t="shared" si="121"/>
        <v>124</v>
      </c>
      <c r="F1251" s="13">
        <f t="shared" si="122"/>
        <v>0</v>
      </c>
      <c r="H1251" s="1">
        <f t="shared" si="119"/>
        <v>0</v>
      </c>
      <c r="I1251" s="13"/>
    </row>
    <row r="1252" spans="1:9">
      <c r="A1252" s="17">
        <v>23.4</v>
      </c>
      <c r="B1252" s="27">
        <v>43330</v>
      </c>
      <c r="C1252" s="6">
        <f t="shared" si="120"/>
        <v>23.724999999999998</v>
      </c>
      <c r="D1252" s="18">
        <f t="shared" si="123"/>
        <v>24.204999999999998</v>
      </c>
      <c r="E1252" s="1">
        <f t="shared" si="121"/>
        <v>124</v>
      </c>
      <c r="F1252" s="13">
        <f t="shared" si="122"/>
        <v>0</v>
      </c>
      <c r="H1252" s="1">
        <f t="shared" si="119"/>
        <v>0</v>
      </c>
      <c r="I1252" s="13"/>
    </row>
    <row r="1253" spans="1:9">
      <c r="A1253" s="17">
        <v>25.3</v>
      </c>
      <c r="B1253" s="27">
        <v>43331</v>
      </c>
      <c r="C1253" s="6">
        <f t="shared" si="120"/>
        <v>25.625</v>
      </c>
      <c r="D1253" s="18">
        <f t="shared" si="123"/>
        <v>24.145</v>
      </c>
      <c r="E1253" s="1">
        <f t="shared" si="121"/>
        <v>124</v>
      </c>
      <c r="F1253" s="13">
        <f t="shared" si="122"/>
        <v>0</v>
      </c>
      <c r="H1253" s="1">
        <f t="shared" si="119"/>
        <v>0</v>
      </c>
      <c r="I1253" s="13"/>
    </row>
    <row r="1254" spans="1:9">
      <c r="A1254" s="17">
        <v>25</v>
      </c>
      <c r="B1254" s="27">
        <v>43332</v>
      </c>
      <c r="C1254" s="6">
        <f t="shared" si="120"/>
        <v>25.324999999999999</v>
      </c>
      <c r="D1254" s="18">
        <f t="shared" si="123"/>
        <v>24.244999999999997</v>
      </c>
      <c r="E1254" s="1">
        <f t="shared" si="121"/>
        <v>124</v>
      </c>
      <c r="F1254" s="13">
        <f t="shared" si="122"/>
        <v>0</v>
      </c>
      <c r="H1254" s="1">
        <f t="shared" si="119"/>
        <v>0</v>
      </c>
      <c r="I1254" s="13"/>
    </row>
    <row r="1255" spans="1:9">
      <c r="A1255" s="17">
        <v>22.2</v>
      </c>
      <c r="B1255" s="27">
        <v>43333</v>
      </c>
      <c r="C1255" s="6">
        <f t="shared" si="120"/>
        <v>22.524999999999999</v>
      </c>
      <c r="D1255" s="18">
        <f t="shared" si="123"/>
        <v>24.465</v>
      </c>
      <c r="E1255" s="1">
        <f t="shared" si="121"/>
        <v>124</v>
      </c>
      <c r="F1255" s="13">
        <f t="shared" si="122"/>
        <v>0</v>
      </c>
      <c r="H1255" s="1">
        <f t="shared" si="119"/>
        <v>0</v>
      </c>
      <c r="I1255" s="13"/>
    </row>
    <row r="1256" spans="1:9">
      <c r="A1256" s="17">
        <v>23.7</v>
      </c>
      <c r="B1256" s="27">
        <v>43334</v>
      </c>
      <c r="C1256" s="6">
        <f t="shared" si="120"/>
        <v>24.024999999999999</v>
      </c>
      <c r="D1256" s="18">
        <f t="shared" si="123"/>
        <v>23.544999999999998</v>
      </c>
      <c r="E1256" s="1">
        <f t="shared" si="121"/>
        <v>124</v>
      </c>
      <c r="F1256" s="13">
        <f t="shared" si="122"/>
        <v>0</v>
      </c>
      <c r="H1256" s="1">
        <f t="shared" si="119"/>
        <v>0</v>
      </c>
      <c r="I1256" s="13"/>
    </row>
    <row r="1257" spans="1:9">
      <c r="A1257" s="17">
        <v>24.5</v>
      </c>
      <c r="B1257" s="27">
        <v>43335</v>
      </c>
      <c r="C1257" s="6">
        <f t="shared" si="120"/>
        <v>24.824999999999999</v>
      </c>
      <c r="D1257" s="18">
        <f t="shared" si="123"/>
        <v>21.905000000000001</v>
      </c>
      <c r="E1257" s="1">
        <f t="shared" si="121"/>
        <v>124</v>
      </c>
      <c r="F1257" s="13">
        <f t="shared" si="122"/>
        <v>0</v>
      </c>
      <c r="H1257" s="1">
        <f t="shared" si="119"/>
        <v>0</v>
      </c>
      <c r="I1257" s="13"/>
    </row>
    <row r="1258" spans="1:9">
      <c r="A1258" s="17">
        <v>20.7</v>
      </c>
      <c r="B1258" s="27">
        <v>43336</v>
      </c>
      <c r="C1258" s="6">
        <f t="shared" si="120"/>
        <v>21.024999999999999</v>
      </c>
      <c r="D1258" s="18">
        <f t="shared" si="123"/>
        <v>20.505000000000003</v>
      </c>
      <c r="E1258" s="1">
        <f t="shared" si="121"/>
        <v>124</v>
      </c>
      <c r="F1258" s="13">
        <f t="shared" si="122"/>
        <v>0</v>
      </c>
      <c r="H1258" s="1">
        <f t="shared" si="119"/>
        <v>0</v>
      </c>
      <c r="I1258" s="13"/>
    </row>
    <row r="1259" spans="1:9">
      <c r="A1259" s="17">
        <v>16.8</v>
      </c>
      <c r="B1259" s="27">
        <v>43337</v>
      </c>
      <c r="C1259" s="6">
        <f t="shared" si="120"/>
        <v>17.125</v>
      </c>
      <c r="D1259" s="18">
        <f t="shared" si="123"/>
        <v>19.205000000000002</v>
      </c>
      <c r="E1259" s="1">
        <f t="shared" si="121"/>
        <v>124</v>
      </c>
      <c r="F1259" s="13">
        <f t="shared" si="122"/>
        <v>0</v>
      </c>
      <c r="H1259" s="1">
        <f t="shared" si="119"/>
        <v>0</v>
      </c>
      <c r="I1259" s="13"/>
    </row>
    <row r="1260" spans="1:9">
      <c r="A1260" s="17">
        <v>15.2</v>
      </c>
      <c r="B1260" s="27">
        <v>43338</v>
      </c>
      <c r="C1260" s="6">
        <f t="shared" si="120"/>
        <v>15.524999999999999</v>
      </c>
      <c r="D1260" s="18">
        <f t="shared" si="123"/>
        <v>18.145</v>
      </c>
      <c r="E1260" s="1">
        <f t="shared" si="121"/>
        <v>124</v>
      </c>
      <c r="F1260" s="13">
        <f t="shared" si="122"/>
        <v>0</v>
      </c>
      <c r="H1260" s="1">
        <f t="shared" si="119"/>
        <v>0</v>
      </c>
      <c r="I1260" s="13"/>
    </row>
    <row r="1261" spans="1:9">
      <c r="A1261" s="17">
        <v>17.2</v>
      </c>
      <c r="B1261" s="27">
        <v>43339</v>
      </c>
      <c r="C1261" s="6">
        <f t="shared" si="120"/>
        <v>17.524999999999999</v>
      </c>
      <c r="D1261" s="18">
        <f t="shared" si="123"/>
        <v>18.024999999999999</v>
      </c>
      <c r="E1261" s="1">
        <f t="shared" si="121"/>
        <v>124</v>
      </c>
      <c r="F1261" s="13">
        <f t="shared" si="122"/>
        <v>0</v>
      </c>
      <c r="H1261" s="1">
        <f t="shared" si="119"/>
        <v>0</v>
      </c>
      <c r="I1261" s="13"/>
    </row>
    <row r="1262" spans="1:9">
      <c r="A1262" s="17">
        <v>19.2</v>
      </c>
      <c r="B1262" s="27">
        <v>43340</v>
      </c>
      <c r="C1262" s="6">
        <f t="shared" si="120"/>
        <v>19.524999999999999</v>
      </c>
      <c r="D1262" s="18">
        <f t="shared" si="123"/>
        <v>18.484999999999999</v>
      </c>
      <c r="E1262" s="1">
        <f t="shared" si="121"/>
        <v>124</v>
      </c>
      <c r="F1262" s="13">
        <f t="shared" si="122"/>
        <v>0</v>
      </c>
      <c r="H1262" s="1">
        <f t="shared" si="119"/>
        <v>0</v>
      </c>
      <c r="I1262" s="13"/>
    </row>
    <row r="1263" spans="1:9">
      <c r="A1263" s="17">
        <v>20.100000000000001</v>
      </c>
      <c r="B1263" s="27">
        <v>43341</v>
      </c>
      <c r="C1263" s="6">
        <f t="shared" si="120"/>
        <v>20.425000000000001</v>
      </c>
      <c r="D1263" s="18">
        <f t="shared" si="123"/>
        <v>18.604999999999997</v>
      </c>
      <c r="E1263" s="1">
        <f t="shared" si="121"/>
        <v>124</v>
      </c>
      <c r="F1263" s="13">
        <f t="shared" si="122"/>
        <v>0</v>
      </c>
      <c r="H1263" s="1">
        <f t="shared" si="119"/>
        <v>0</v>
      </c>
      <c r="I1263" s="13"/>
    </row>
    <row r="1264" spans="1:9">
      <c r="A1264" s="17">
        <v>19.100000000000001</v>
      </c>
      <c r="B1264" s="27">
        <v>43342</v>
      </c>
      <c r="C1264" s="6">
        <f t="shared" si="120"/>
        <v>19.425000000000001</v>
      </c>
      <c r="D1264" s="18">
        <f t="shared" si="123"/>
        <v>18.005000000000003</v>
      </c>
      <c r="E1264" s="1">
        <f t="shared" si="121"/>
        <v>124</v>
      </c>
      <c r="F1264" s="13">
        <f t="shared" si="122"/>
        <v>0</v>
      </c>
      <c r="H1264" s="1">
        <f t="shared" si="119"/>
        <v>0</v>
      </c>
      <c r="I1264" s="13"/>
    </row>
    <row r="1265" spans="1:9">
      <c r="A1265" s="17">
        <v>15.8</v>
      </c>
      <c r="B1265" s="27">
        <v>43343</v>
      </c>
      <c r="C1265" s="6">
        <f t="shared" si="120"/>
        <v>16.125</v>
      </c>
      <c r="D1265" s="18">
        <f t="shared" si="123"/>
        <v>17.465</v>
      </c>
      <c r="E1265" s="1">
        <f t="shared" si="121"/>
        <v>124</v>
      </c>
      <c r="F1265" s="13">
        <f t="shared" si="122"/>
        <v>0</v>
      </c>
      <c r="H1265" s="1">
        <f t="shared" si="119"/>
        <v>0</v>
      </c>
      <c r="I1265" s="13"/>
    </row>
    <row r="1266" spans="1:9">
      <c r="A1266" s="17">
        <v>14.2</v>
      </c>
      <c r="B1266" s="27">
        <v>43344</v>
      </c>
      <c r="C1266" s="6">
        <f t="shared" si="120"/>
        <v>14.524999999999999</v>
      </c>
      <c r="D1266" s="18">
        <f t="shared" si="123"/>
        <v>17.184999999999995</v>
      </c>
      <c r="E1266" s="1">
        <f t="shared" si="121"/>
        <v>124</v>
      </c>
      <c r="F1266" s="13">
        <f t="shared" si="122"/>
        <v>0</v>
      </c>
      <c r="H1266" s="1">
        <f t="shared" si="119"/>
        <v>0</v>
      </c>
      <c r="I1266" s="13"/>
    </row>
    <row r="1267" spans="1:9">
      <c r="A1267" s="17">
        <v>16.5</v>
      </c>
      <c r="B1267" s="27">
        <v>43345</v>
      </c>
      <c r="C1267" s="6">
        <f t="shared" si="120"/>
        <v>16.824999999999999</v>
      </c>
      <c r="D1267" s="18">
        <f t="shared" si="123"/>
        <v>17.405000000000001</v>
      </c>
      <c r="E1267" s="1">
        <f t="shared" si="121"/>
        <v>124</v>
      </c>
      <c r="F1267" s="13">
        <f t="shared" si="122"/>
        <v>0</v>
      </c>
      <c r="H1267" s="1">
        <f t="shared" si="119"/>
        <v>0</v>
      </c>
      <c r="I1267" s="13"/>
    </row>
    <row r="1268" spans="1:9">
      <c r="A1268" s="17">
        <v>18.7</v>
      </c>
      <c r="B1268" s="27">
        <v>43346</v>
      </c>
      <c r="C1268" s="6">
        <f t="shared" si="120"/>
        <v>19.024999999999999</v>
      </c>
      <c r="D1268" s="18">
        <f t="shared" si="123"/>
        <v>18.164999999999999</v>
      </c>
      <c r="E1268" s="1">
        <f t="shared" si="121"/>
        <v>124</v>
      </c>
      <c r="F1268" s="13">
        <f t="shared" si="122"/>
        <v>0</v>
      </c>
      <c r="H1268" s="1">
        <f t="shared" si="119"/>
        <v>0</v>
      </c>
      <c r="I1268" s="13"/>
    </row>
    <row r="1269" spans="1:9">
      <c r="A1269" s="17">
        <v>20.2</v>
      </c>
      <c r="B1269" s="27">
        <v>43347</v>
      </c>
      <c r="C1269" s="6">
        <f t="shared" si="120"/>
        <v>20.524999999999999</v>
      </c>
      <c r="D1269" s="18">
        <f t="shared" si="123"/>
        <v>19.164999999999999</v>
      </c>
      <c r="E1269" s="1">
        <f t="shared" si="121"/>
        <v>124</v>
      </c>
      <c r="F1269" s="13">
        <f t="shared" si="122"/>
        <v>0</v>
      </c>
      <c r="H1269" s="1">
        <f t="shared" si="119"/>
        <v>0</v>
      </c>
      <c r="I1269" s="13"/>
    </row>
    <row r="1270" spans="1:9">
      <c r="A1270" s="17">
        <v>19.600000000000001</v>
      </c>
      <c r="B1270" s="27">
        <v>43348</v>
      </c>
      <c r="C1270" s="6">
        <f t="shared" si="120"/>
        <v>19.925000000000001</v>
      </c>
      <c r="D1270" s="18">
        <f t="shared" si="123"/>
        <v>19.324999999999999</v>
      </c>
      <c r="E1270" s="1">
        <f t="shared" si="121"/>
        <v>124</v>
      </c>
      <c r="F1270" s="13">
        <f t="shared" si="122"/>
        <v>0</v>
      </c>
      <c r="H1270" s="1">
        <f t="shared" si="119"/>
        <v>0</v>
      </c>
      <c r="I1270" s="13"/>
    </row>
    <row r="1271" spans="1:9">
      <c r="A1271" s="17">
        <v>19.2</v>
      </c>
      <c r="B1271" s="27">
        <v>43349</v>
      </c>
      <c r="C1271" s="6">
        <f t="shared" si="120"/>
        <v>19.524999999999999</v>
      </c>
      <c r="D1271" s="18">
        <f t="shared" si="123"/>
        <v>19.004999999999999</v>
      </c>
      <c r="E1271" s="1">
        <f t="shared" si="121"/>
        <v>124</v>
      </c>
      <c r="F1271" s="13">
        <f t="shared" si="122"/>
        <v>0</v>
      </c>
      <c r="H1271" s="1">
        <f t="shared" si="119"/>
        <v>0</v>
      </c>
      <c r="I1271" s="13"/>
    </row>
    <row r="1272" spans="1:9">
      <c r="A1272" s="17">
        <v>17.3</v>
      </c>
      <c r="B1272" s="27">
        <v>43350</v>
      </c>
      <c r="C1272" s="6">
        <f t="shared" si="120"/>
        <v>17.625</v>
      </c>
      <c r="D1272" s="18">
        <f t="shared" si="123"/>
        <v>18.365000000000002</v>
      </c>
      <c r="E1272" s="1">
        <f t="shared" si="121"/>
        <v>124</v>
      </c>
      <c r="F1272" s="13">
        <f t="shared" si="122"/>
        <v>0</v>
      </c>
      <c r="H1272" s="1">
        <f t="shared" si="119"/>
        <v>0</v>
      </c>
      <c r="I1272" s="13"/>
    </row>
    <row r="1273" spans="1:9">
      <c r="A1273" s="17">
        <v>17.100000000000001</v>
      </c>
      <c r="B1273" s="27">
        <v>43351</v>
      </c>
      <c r="C1273" s="6">
        <f t="shared" si="120"/>
        <v>17.425000000000001</v>
      </c>
      <c r="D1273" s="18">
        <f t="shared" si="123"/>
        <v>18.245000000000001</v>
      </c>
      <c r="E1273" s="1">
        <f t="shared" si="121"/>
        <v>124</v>
      </c>
      <c r="F1273" s="13">
        <f t="shared" si="122"/>
        <v>0</v>
      </c>
      <c r="H1273" s="1">
        <f t="shared" si="119"/>
        <v>0</v>
      </c>
      <c r="I1273" s="13"/>
    </row>
    <row r="1274" spans="1:9">
      <c r="A1274" s="17">
        <v>17</v>
      </c>
      <c r="B1274" s="27">
        <v>43352</v>
      </c>
      <c r="C1274" s="6">
        <f t="shared" si="120"/>
        <v>17.324999999999999</v>
      </c>
      <c r="D1274" s="18">
        <f t="shared" si="123"/>
        <v>18.684999999999999</v>
      </c>
      <c r="E1274" s="1">
        <f t="shared" si="121"/>
        <v>124</v>
      </c>
      <c r="F1274" s="13">
        <f t="shared" si="122"/>
        <v>0</v>
      </c>
      <c r="H1274" s="1">
        <f t="shared" si="119"/>
        <v>0</v>
      </c>
      <c r="I1274" s="13"/>
    </row>
    <row r="1275" spans="1:9">
      <c r="A1275" s="17">
        <v>19</v>
      </c>
      <c r="B1275" s="27">
        <v>43353</v>
      </c>
      <c r="C1275" s="6">
        <f t="shared" si="120"/>
        <v>19.324999999999999</v>
      </c>
      <c r="D1275" s="18">
        <f t="shared" si="123"/>
        <v>19.645</v>
      </c>
      <c r="E1275" s="1">
        <f t="shared" si="121"/>
        <v>124</v>
      </c>
      <c r="F1275" s="13">
        <f t="shared" si="122"/>
        <v>0</v>
      </c>
      <c r="H1275" s="1">
        <f t="shared" si="119"/>
        <v>0</v>
      </c>
      <c r="I1275" s="13"/>
    </row>
    <row r="1276" spans="1:9">
      <c r="A1276" s="17">
        <v>21.4</v>
      </c>
      <c r="B1276" s="27">
        <v>43354</v>
      </c>
      <c r="C1276" s="6">
        <f t="shared" si="120"/>
        <v>21.724999999999998</v>
      </c>
      <c r="D1276" s="18">
        <f t="shared" si="123"/>
        <v>19.785</v>
      </c>
      <c r="E1276" s="1">
        <f t="shared" si="121"/>
        <v>124</v>
      </c>
      <c r="F1276" s="13">
        <f t="shared" si="122"/>
        <v>0</v>
      </c>
      <c r="H1276" s="1">
        <f t="shared" si="119"/>
        <v>0</v>
      </c>
      <c r="I1276" s="13"/>
    </row>
    <row r="1277" spans="1:9">
      <c r="A1277" s="17">
        <v>22.1</v>
      </c>
      <c r="B1277" s="27">
        <v>43355</v>
      </c>
      <c r="C1277" s="6">
        <f t="shared" si="120"/>
        <v>22.425000000000001</v>
      </c>
      <c r="D1277" s="18">
        <f t="shared" si="123"/>
        <v>19.604999999999997</v>
      </c>
      <c r="E1277" s="1">
        <f t="shared" si="121"/>
        <v>124</v>
      </c>
      <c r="F1277" s="13">
        <f t="shared" si="122"/>
        <v>0</v>
      </c>
      <c r="H1277" s="1">
        <f t="shared" si="119"/>
        <v>0</v>
      </c>
      <c r="I1277" s="13"/>
    </row>
    <row r="1278" spans="1:9">
      <c r="A1278" s="17">
        <v>17.8</v>
      </c>
      <c r="B1278" s="27">
        <v>43356</v>
      </c>
      <c r="C1278" s="6">
        <f t="shared" si="120"/>
        <v>18.125</v>
      </c>
      <c r="D1278" s="18">
        <f t="shared" si="123"/>
        <v>18.965</v>
      </c>
      <c r="E1278" s="1">
        <f t="shared" si="121"/>
        <v>124</v>
      </c>
      <c r="F1278" s="13">
        <f t="shared" si="122"/>
        <v>0</v>
      </c>
      <c r="H1278" s="1">
        <f t="shared" si="119"/>
        <v>0</v>
      </c>
      <c r="I1278" s="13"/>
    </row>
    <row r="1279" spans="1:9">
      <c r="A1279" s="17">
        <v>16.100000000000001</v>
      </c>
      <c r="B1279" s="27">
        <v>43357</v>
      </c>
      <c r="C1279" s="6">
        <f t="shared" si="120"/>
        <v>16.425000000000001</v>
      </c>
      <c r="D1279" s="18">
        <f t="shared" si="123"/>
        <v>17.844999999999999</v>
      </c>
      <c r="E1279" s="1">
        <f t="shared" si="121"/>
        <v>124</v>
      </c>
      <c r="F1279" s="13">
        <f t="shared" si="122"/>
        <v>0</v>
      </c>
      <c r="H1279" s="1">
        <f t="shared" si="119"/>
        <v>0</v>
      </c>
      <c r="I1279" s="13"/>
    </row>
    <row r="1280" spans="1:9">
      <c r="A1280" s="17">
        <v>15.8</v>
      </c>
      <c r="B1280" s="27">
        <v>43358</v>
      </c>
      <c r="C1280" s="6">
        <f t="shared" si="120"/>
        <v>16.125</v>
      </c>
      <c r="D1280" s="18">
        <f t="shared" si="123"/>
        <v>16.904999999999998</v>
      </c>
      <c r="E1280" s="1">
        <f t="shared" si="121"/>
        <v>124</v>
      </c>
      <c r="F1280" s="13">
        <f t="shared" si="122"/>
        <v>0</v>
      </c>
      <c r="H1280" s="1">
        <f t="shared" si="119"/>
        <v>0</v>
      </c>
      <c r="I1280" s="13"/>
    </row>
    <row r="1281" spans="1:9">
      <c r="A1281" s="17">
        <v>15.8</v>
      </c>
      <c r="B1281" s="27">
        <v>43359</v>
      </c>
      <c r="C1281" s="6">
        <f t="shared" si="120"/>
        <v>16.125</v>
      </c>
      <c r="D1281" s="18">
        <f t="shared" si="123"/>
        <v>17.464999999999996</v>
      </c>
      <c r="E1281" s="1">
        <f t="shared" si="121"/>
        <v>124</v>
      </c>
      <c r="F1281" s="13">
        <f t="shared" si="122"/>
        <v>0</v>
      </c>
      <c r="H1281" s="1">
        <f t="shared" si="119"/>
        <v>0</v>
      </c>
      <c r="I1281" s="13"/>
    </row>
    <row r="1282" spans="1:9">
      <c r="A1282" s="17">
        <v>17.399999999999999</v>
      </c>
      <c r="B1282" s="27">
        <v>43360</v>
      </c>
      <c r="C1282" s="6">
        <f t="shared" si="120"/>
        <v>17.724999999999998</v>
      </c>
      <c r="D1282" s="18">
        <f t="shared" si="123"/>
        <v>18.504999999999999</v>
      </c>
      <c r="E1282" s="1">
        <f t="shared" si="121"/>
        <v>124</v>
      </c>
      <c r="F1282" s="13">
        <f t="shared" si="122"/>
        <v>0</v>
      </c>
      <c r="H1282" s="1">
        <f t="shared" si="119"/>
        <v>0</v>
      </c>
      <c r="I1282" s="13"/>
    </row>
    <row r="1283" spans="1:9">
      <c r="A1283" s="17">
        <v>20.6</v>
      </c>
      <c r="B1283" s="27">
        <v>43361</v>
      </c>
      <c r="C1283" s="6">
        <f t="shared" si="120"/>
        <v>20.925000000000001</v>
      </c>
      <c r="D1283" s="18">
        <f t="shared" si="123"/>
        <v>19.664999999999999</v>
      </c>
      <c r="E1283" s="1">
        <f t="shared" si="121"/>
        <v>124</v>
      </c>
      <c r="F1283" s="13">
        <f t="shared" si="122"/>
        <v>0</v>
      </c>
      <c r="H1283" s="1">
        <f t="shared" si="119"/>
        <v>0</v>
      </c>
      <c r="I1283" s="13"/>
    </row>
    <row r="1284" spans="1:9">
      <c r="A1284" s="17">
        <v>21.3</v>
      </c>
      <c r="B1284" s="27">
        <v>43362</v>
      </c>
      <c r="C1284" s="6">
        <f t="shared" si="120"/>
        <v>21.625</v>
      </c>
      <c r="D1284" s="18">
        <f t="shared" si="123"/>
        <v>20.705000000000002</v>
      </c>
      <c r="E1284" s="1">
        <f t="shared" si="121"/>
        <v>124</v>
      </c>
      <c r="F1284" s="13">
        <f t="shared" si="122"/>
        <v>0</v>
      </c>
      <c r="H1284" s="1">
        <f t="shared" si="119"/>
        <v>0</v>
      </c>
      <c r="I1284" s="13"/>
    </row>
    <row r="1285" spans="1:9">
      <c r="A1285" s="17">
        <v>21.6</v>
      </c>
      <c r="B1285" s="27">
        <v>43363</v>
      </c>
      <c r="C1285" s="6">
        <f t="shared" si="120"/>
        <v>21.925000000000001</v>
      </c>
      <c r="D1285" s="18">
        <f t="shared" si="123"/>
        <v>20.085000000000001</v>
      </c>
      <c r="E1285" s="1">
        <f t="shared" si="121"/>
        <v>124</v>
      </c>
      <c r="F1285" s="13">
        <f t="shared" si="122"/>
        <v>0</v>
      </c>
      <c r="H1285" s="1">
        <f t="shared" si="119"/>
        <v>0</v>
      </c>
      <c r="I1285" s="13"/>
    </row>
    <row r="1286" spans="1:9">
      <c r="A1286" s="17">
        <v>21</v>
      </c>
      <c r="B1286" s="27">
        <v>43364</v>
      </c>
      <c r="C1286" s="6">
        <f t="shared" si="120"/>
        <v>21.324999999999999</v>
      </c>
      <c r="D1286" s="18">
        <f t="shared" si="123"/>
        <v>18.684999999999999</v>
      </c>
      <c r="E1286" s="1">
        <f t="shared" si="121"/>
        <v>124</v>
      </c>
      <c r="F1286" s="13">
        <f t="shared" si="122"/>
        <v>0</v>
      </c>
      <c r="H1286" s="1">
        <f t="shared" si="119"/>
        <v>0</v>
      </c>
      <c r="I1286" s="13"/>
    </row>
    <row r="1287" spans="1:9">
      <c r="A1287" s="17">
        <v>14.3</v>
      </c>
      <c r="B1287" s="27">
        <v>43365</v>
      </c>
      <c r="C1287" s="6">
        <f t="shared" si="120"/>
        <v>14.625</v>
      </c>
      <c r="D1287" s="18">
        <f t="shared" si="123"/>
        <v>16.344999999999999</v>
      </c>
      <c r="E1287" s="1">
        <f t="shared" si="121"/>
        <v>124</v>
      </c>
      <c r="F1287" s="13">
        <f t="shared" si="122"/>
        <v>0</v>
      </c>
      <c r="H1287" s="1">
        <f t="shared" si="119"/>
        <v>0</v>
      </c>
      <c r="I1287" s="13"/>
    </row>
    <row r="1288" spans="1:9">
      <c r="A1288" s="17">
        <v>13.600000000000001</v>
      </c>
      <c r="B1288" s="27">
        <v>43366</v>
      </c>
      <c r="C1288" s="6">
        <f t="shared" si="120"/>
        <v>13.925000000000001</v>
      </c>
      <c r="D1288" s="18">
        <f t="shared" si="123"/>
        <v>13.604999999999999</v>
      </c>
      <c r="E1288" s="1">
        <f t="shared" si="121"/>
        <v>124</v>
      </c>
      <c r="F1288" s="13">
        <f t="shared" si="122"/>
        <v>0</v>
      </c>
      <c r="H1288" s="1">
        <f t="shared" si="119"/>
        <v>0</v>
      </c>
      <c r="I1288" s="13"/>
    </row>
    <row r="1289" spans="1:9">
      <c r="A1289" s="17">
        <v>9.6000000000000014</v>
      </c>
      <c r="B1289" s="27">
        <v>43367</v>
      </c>
      <c r="C1289" s="6">
        <f t="shared" si="120"/>
        <v>9.9250000000000007</v>
      </c>
      <c r="D1289" s="18">
        <f t="shared" si="123"/>
        <v>11.145</v>
      </c>
      <c r="E1289" s="1">
        <f t="shared" si="121"/>
        <v>124</v>
      </c>
      <c r="F1289" s="13">
        <f t="shared" si="122"/>
        <v>1.9237499999999996</v>
      </c>
      <c r="H1289" s="1">
        <f t="shared" si="119"/>
        <v>0</v>
      </c>
      <c r="I1289" s="13"/>
    </row>
    <row r="1290" spans="1:9">
      <c r="A1290" s="17">
        <v>7.8999999999999986</v>
      </c>
      <c r="B1290" s="27">
        <v>43368</v>
      </c>
      <c r="C1290" s="6">
        <f t="shared" si="120"/>
        <v>8.2249999999999979</v>
      </c>
      <c r="D1290" s="18">
        <f t="shared" si="123"/>
        <v>11.025</v>
      </c>
      <c r="E1290" s="1">
        <f t="shared" si="121"/>
        <v>124</v>
      </c>
      <c r="F1290" s="13">
        <f t="shared" si="122"/>
        <v>2.4620833333333341</v>
      </c>
      <c r="H1290" s="1">
        <f t="shared" si="119"/>
        <v>0</v>
      </c>
      <c r="I1290" s="13"/>
    </row>
    <row r="1291" spans="1:9">
      <c r="A1291" s="17">
        <v>8.6999999999999993</v>
      </c>
      <c r="B1291" s="27">
        <v>43369</v>
      </c>
      <c r="C1291" s="6">
        <f t="shared" si="120"/>
        <v>9.0249999999999986</v>
      </c>
      <c r="D1291" s="18">
        <f t="shared" si="123"/>
        <v>10.904999999999998</v>
      </c>
      <c r="E1291" s="1">
        <f t="shared" si="121"/>
        <v>124</v>
      </c>
      <c r="F1291" s="13">
        <f t="shared" si="122"/>
        <v>2.2087500000000007</v>
      </c>
      <c r="H1291" s="1">
        <f t="shared" si="119"/>
        <v>0</v>
      </c>
      <c r="I1291" s="13"/>
    </row>
    <row r="1292" spans="1:9">
      <c r="A1292" s="17">
        <v>13.7</v>
      </c>
      <c r="B1292" s="27">
        <v>43370</v>
      </c>
      <c r="C1292" s="6">
        <f t="shared" si="120"/>
        <v>14.024999999999999</v>
      </c>
      <c r="D1292" s="18">
        <f t="shared" si="123"/>
        <v>10.785</v>
      </c>
      <c r="E1292" s="1">
        <f t="shared" si="121"/>
        <v>124</v>
      </c>
      <c r="F1292" s="13">
        <f t="shared" si="122"/>
        <v>0</v>
      </c>
      <c r="H1292" s="1">
        <f t="shared" si="119"/>
        <v>0</v>
      </c>
      <c r="I1292" s="13"/>
    </row>
    <row r="1293" spans="1:9">
      <c r="A1293" s="17">
        <v>13</v>
      </c>
      <c r="B1293" s="27">
        <v>43371</v>
      </c>
      <c r="C1293" s="6">
        <f t="shared" si="120"/>
        <v>13.324999999999999</v>
      </c>
      <c r="D1293" s="18">
        <f t="shared" si="123"/>
        <v>11.045</v>
      </c>
      <c r="E1293" s="1">
        <f t="shared" si="121"/>
        <v>124</v>
      </c>
      <c r="F1293" s="13">
        <f t="shared" si="122"/>
        <v>0</v>
      </c>
      <c r="H1293" s="1">
        <f t="shared" si="119"/>
        <v>0</v>
      </c>
      <c r="I1293" s="13"/>
    </row>
    <row r="1294" spans="1:9">
      <c r="A1294" s="17">
        <v>9</v>
      </c>
      <c r="B1294" s="27">
        <v>43372</v>
      </c>
      <c r="C1294" s="6">
        <f t="shared" si="120"/>
        <v>9.3249999999999993</v>
      </c>
      <c r="D1294" s="18">
        <f t="shared" si="123"/>
        <v>10.664999999999999</v>
      </c>
      <c r="E1294" s="1">
        <f t="shared" si="121"/>
        <v>124</v>
      </c>
      <c r="F1294" s="13">
        <f t="shared" si="122"/>
        <v>2.1137500000000005</v>
      </c>
      <c r="H1294" s="1">
        <f t="shared" si="119"/>
        <v>0</v>
      </c>
      <c r="I1294" s="13"/>
    </row>
    <row r="1295" spans="1:9">
      <c r="A1295" s="17">
        <v>9.1999999999999993</v>
      </c>
      <c r="B1295" s="27">
        <v>43373</v>
      </c>
      <c r="C1295" s="6">
        <f t="shared" si="120"/>
        <v>9.5249999999999986</v>
      </c>
      <c r="D1295" s="18">
        <f t="shared" si="123"/>
        <v>9.6649999999999991</v>
      </c>
      <c r="E1295" s="1">
        <f t="shared" si="121"/>
        <v>124</v>
      </c>
      <c r="F1295" s="13">
        <f t="shared" si="122"/>
        <v>2.0504166666666674</v>
      </c>
      <c r="H1295" s="1">
        <f t="shared" si="119"/>
        <v>0</v>
      </c>
      <c r="I1295" s="13"/>
    </row>
    <row r="1296" spans="1:9">
      <c r="A1296" s="17">
        <v>6.8000000000000007</v>
      </c>
      <c r="B1296" s="27">
        <v>43374</v>
      </c>
      <c r="C1296" s="6">
        <f t="shared" si="120"/>
        <v>7.1250000000000009</v>
      </c>
      <c r="D1296" s="18">
        <f t="shared" si="123"/>
        <v>9.4449999999999985</v>
      </c>
      <c r="E1296" s="1">
        <f t="shared" si="121"/>
        <v>124</v>
      </c>
      <c r="F1296" s="13">
        <f t="shared" si="122"/>
        <v>2.8104166666666668</v>
      </c>
      <c r="H1296" s="1">
        <f t="shared" si="119"/>
        <v>0</v>
      </c>
      <c r="I1296" s="13"/>
    </row>
    <row r="1297" spans="1:9">
      <c r="A1297" s="17">
        <v>8.6999999999999993</v>
      </c>
      <c r="B1297" s="27">
        <v>43375</v>
      </c>
      <c r="C1297" s="6">
        <f t="shared" si="120"/>
        <v>9.0249999999999986</v>
      </c>
      <c r="D1297" s="18">
        <f t="shared" si="123"/>
        <v>9.764999999999997</v>
      </c>
      <c r="E1297" s="1">
        <f t="shared" si="121"/>
        <v>124</v>
      </c>
      <c r="F1297" s="13">
        <f t="shared" si="122"/>
        <v>2.2087500000000007</v>
      </c>
      <c r="H1297" s="1">
        <f t="shared" ref="H1297:H1360" si="124">IF(F1297&gt;H$15,1,0)</f>
        <v>0</v>
      </c>
      <c r="I1297" s="13"/>
    </row>
    <row r="1298" spans="1:9">
      <c r="A1298" s="17">
        <v>11.899999999999999</v>
      </c>
      <c r="B1298" s="27">
        <v>43376</v>
      </c>
      <c r="C1298" s="6">
        <f t="shared" ref="C1298:C1361" si="125">A1298+A$16</f>
        <v>12.224999999999998</v>
      </c>
      <c r="D1298" s="18">
        <f t="shared" si="123"/>
        <v>10.044999999999998</v>
      </c>
      <c r="E1298" s="1">
        <f t="shared" ref="E1298:E1361" si="126">E1297+H1298</f>
        <v>124</v>
      </c>
      <c r="F1298" s="13">
        <f t="shared" ref="F1298:F1361" si="127">IF(F$16-$C1298&gt;0,(F$16+F$14-$C1298)*F$15/30,0)</f>
        <v>1.1954166666666672</v>
      </c>
      <c r="H1298" s="1">
        <f t="shared" si="124"/>
        <v>0</v>
      </c>
      <c r="I1298" s="13"/>
    </row>
    <row r="1299" spans="1:9">
      <c r="A1299" s="17">
        <v>10.600000000000001</v>
      </c>
      <c r="B1299" s="27">
        <v>43377</v>
      </c>
      <c r="C1299" s="6">
        <f t="shared" si="125"/>
        <v>10.925000000000001</v>
      </c>
      <c r="D1299" s="18">
        <f t="shared" si="123"/>
        <v>11.084999999999999</v>
      </c>
      <c r="E1299" s="1">
        <f t="shared" si="126"/>
        <v>124</v>
      </c>
      <c r="F1299" s="13">
        <f t="shared" si="127"/>
        <v>1.607083333333333</v>
      </c>
      <c r="H1299" s="1">
        <f t="shared" si="124"/>
        <v>0</v>
      </c>
      <c r="I1299" s="13"/>
    </row>
    <row r="1300" spans="1:9">
      <c r="A1300" s="17">
        <v>10.600000000000001</v>
      </c>
      <c r="B1300" s="27">
        <v>43378</v>
      </c>
      <c r="C1300" s="6">
        <f t="shared" si="125"/>
        <v>10.925000000000001</v>
      </c>
      <c r="D1300" s="18">
        <f t="shared" ref="D1300:D1363" si="128">SUM(C1298:C1302)/5</f>
        <v>11.905000000000001</v>
      </c>
      <c r="E1300" s="1">
        <f t="shared" si="126"/>
        <v>124</v>
      </c>
      <c r="F1300" s="13">
        <f t="shared" si="127"/>
        <v>1.607083333333333</v>
      </c>
      <c r="H1300" s="1">
        <f t="shared" si="124"/>
        <v>0</v>
      </c>
      <c r="I1300" s="13"/>
    </row>
    <row r="1301" spans="1:9">
      <c r="A1301" s="17">
        <v>12</v>
      </c>
      <c r="B1301" s="27">
        <v>43379</v>
      </c>
      <c r="C1301" s="6">
        <f t="shared" si="125"/>
        <v>12.324999999999999</v>
      </c>
      <c r="D1301" s="18">
        <f t="shared" si="128"/>
        <v>11.744999999999999</v>
      </c>
      <c r="E1301" s="1">
        <f t="shared" si="126"/>
        <v>124</v>
      </c>
      <c r="F1301" s="13">
        <f t="shared" si="127"/>
        <v>1.1637500000000003</v>
      </c>
      <c r="H1301" s="1">
        <f t="shared" si="124"/>
        <v>0</v>
      </c>
      <c r="I1301" s="13"/>
    </row>
    <row r="1302" spans="1:9">
      <c r="A1302" s="17">
        <v>12.8</v>
      </c>
      <c r="B1302" s="27">
        <v>43380</v>
      </c>
      <c r="C1302" s="6">
        <f t="shared" si="125"/>
        <v>13.125</v>
      </c>
      <c r="D1302" s="18">
        <f t="shared" si="128"/>
        <v>11.625</v>
      </c>
      <c r="E1302" s="1">
        <f t="shared" si="126"/>
        <v>124</v>
      </c>
      <c r="F1302" s="13">
        <f t="shared" si="127"/>
        <v>0</v>
      </c>
      <c r="H1302" s="1">
        <f t="shared" si="124"/>
        <v>0</v>
      </c>
      <c r="I1302" s="13"/>
    </row>
    <row r="1303" spans="1:9">
      <c r="A1303" s="17">
        <v>11.100000000000001</v>
      </c>
      <c r="B1303" s="27">
        <v>43381</v>
      </c>
      <c r="C1303" s="6">
        <f t="shared" si="125"/>
        <v>11.425000000000001</v>
      </c>
      <c r="D1303" s="18">
        <f t="shared" si="128"/>
        <v>12.345000000000001</v>
      </c>
      <c r="E1303" s="1">
        <f t="shared" si="126"/>
        <v>124</v>
      </c>
      <c r="F1303" s="13">
        <f t="shared" si="127"/>
        <v>1.4487499999999998</v>
      </c>
      <c r="H1303" s="1">
        <f t="shared" si="124"/>
        <v>0</v>
      </c>
      <c r="I1303" s="13"/>
    </row>
    <row r="1304" spans="1:9">
      <c r="A1304" s="17">
        <v>10</v>
      </c>
      <c r="B1304" s="27">
        <v>43382</v>
      </c>
      <c r="C1304" s="6">
        <f t="shared" si="125"/>
        <v>10.324999999999999</v>
      </c>
      <c r="D1304" s="18">
        <f t="shared" si="128"/>
        <v>13.265000000000001</v>
      </c>
      <c r="E1304" s="1">
        <f t="shared" si="126"/>
        <v>124</v>
      </c>
      <c r="F1304" s="13">
        <f t="shared" si="127"/>
        <v>1.7970833333333336</v>
      </c>
      <c r="H1304" s="1">
        <f t="shared" si="124"/>
        <v>0</v>
      </c>
      <c r="I1304" s="13"/>
    </row>
    <row r="1305" spans="1:9">
      <c r="A1305" s="17">
        <v>14.2</v>
      </c>
      <c r="B1305" s="27">
        <v>43383</v>
      </c>
      <c r="C1305" s="6">
        <f t="shared" si="125"/>
        <v>14.524999999999999</v>
      </c>
      <c r="D1305" s="18">
        <f t="shared" si="128"/>
        <v>13.725</v>
      </c>
      <c r="E1305" s="1">
        <f t="shared" si="126"/>
        <v>124</v>
      </c>
      <c r="F1305" s="13">
        <f t="shared" si="127"/>
        <v>0</v>
      </c>
      <c r="H1305" s="1">
        <f t="shared" si="124"/>
        <v>0</v>
      </c>
      <c r="I1305" s="13"/>
    </row>
    <row r="1306" spans="1:9">
      <c r="A1306" s="17">
        <v>16.600000000000001</v>
      </c>
      <c r="B1306" s="27">
        <v>43384</v>
      </c>
      <c r="C1306" s="6">
        <f t="shared" si="125"/>
        <v>16.925000000000001</v>
      </c>
      <c r="D1306" s="18">
        <f t="shared" si="128"/>
        <v>14.404999999999998</v>
      </c>
      <c r="E1306" s="1">
        <f t="shared" si="126"/>
        <v>124</v>
      </c>
      <c r="F1306" s="13">
        <f t="shared" si="127"/>
        <v>0</v>
      </c>
      <c r="H1306" s="1">
        <f t="shared" si="124"/>
        <v>0</v>
      </c>
      <c r="I1306" s="13"/>
    </row>
    <row r="1307" spans="1:9">
      <c r="A1307" s="17">
        <v>15.1</v>
      </c>
      <c r="B1307" s="27">
        <v>43385</v>
      </c>
      <c r="C1307" s="6">
        <f t="shared" si="125"/>
        <v>15.424999999999999</v>
      </c>
      <c r="D1307" s="18">
        <f t="shared" si="128"/>
        <v>15.525</v>
      </c>
      <c r="E1307" s="1">
        <f t="shared" si="126"/>
        <v>124</v>
      </c>
      <c r="F1307" s="13">
        <f t="shared" si="127"/>
        <v>0</v>
      </c>
      <c r="H1307" s="1">
        <f t="shared" si="124"/>
        <v>0</v>
      </c>
      <c r="I1307" s="13"/>
    </row>
    <row r="1308" spans="1:9">
      <c r="A1308" s="17">
        <v>14.5</v>
      </c>
      <c r="B1308" s="27">
        <v>43386</v>
      </c>
      <c r="C1308" s="6">
        <f t="shared" si="125"/>
        <v>14.824999999999999</v>
      </c>
      <c r="D1308" s="18">
        <f t="shared" si="128"/>
        <v>15.804999999999998</v>
      </c>
      <c r="E1308" s="1">
        <f t="shared" si="126"/>
        <v>124</v>
      </c>
      <c r="F1308" s="13">
        <f t="shared" si="127"/>
        <v>0</v>
      </c>
      <c r="H1308" s="1">
        <f t="shared" si="124"/>
        <v>0</v>
      </c>
      <c r="I1308" s="13"/>
    </row>
    <row r="1309" spans="1:9">
      <c r="A1309" s="17">
        <v>15.6</v>
      </c>
      <c r="B1309" s="27">
        <v>43387</v>
      </c>
      <c r="C1309" s="6">
        <f t="shared" si="125"/>
        <v>15.924999999999999</v>
      </c>
      <c r="D1309" s="18">
        <f t="shared" si="128"/>
        <v>15.084999999999999</v>
      </c>
      <c r="E1309" s="1">
        <f t="shared" si="126"/>
        <v>124</v>
      </c>
      <c r="F1309" s="13">
        <f t="shared" si="127"/>
        <v>0</v>
      </c>
      <c r="H1309" s="1">
        <f t="shared" si="124"/>
        <v>0</v>
      </c>
      <c r="I1309" s="13"/>
    </row>
    <row r="1310" spans="1:9">
      <c r="A1310" s="17">
        <v>15.6</v>
      </c>
      <c r="B1310" s="27">
        <v>43388</v>
      </c>
      <c r="C1310" s="6">
        <f t="shared" si="125"/>
        <v>15.924999999999999</v>
      </c>
      <c r="D1310" s="18">
        <f t="shared" si="128"/>
        <v>14.324999999999999</v>
      </c>
      <c r="E1310" s="1">
        <f t="shared" si="126"/>
        <v>124</v>
      </c>
      <c r="F1310" s="13">
        <f t="shared" si="127"/>
        <v>0</v>
      </c>
      <c r="H1310" s="1">
        <f t="shared" si="124"/>
        <v>0</v>
      </c>
      <c r="I1310" s="13"/>
    </row>
    <row r="1311" spans="1:9">
      <c r="A1311" s="17">
        <v>13</v>
      </c>
      <c r="B1311" s="27">
        <v>43389</v>
      </c>
      <c r="C1311" s="6">
        <f t="shared" si="125"/>
        <v>13.324999999999999</v>
      </c>
      <c r="D1311" s="18">
        <f t="shared" si="128"/>
        <v>13.645</v>
      </c>
      <c r="E1311" s="1">
        <f t="shared" si="126"/>
        <v>124</v>
      </c>
      <c r="F1311" s="13">
        <f t="shared" si="127"/>
        <v>0</v>
      </c>
      <c r="H1311" s="1">
        <f t="shared" si="124"/>
        <v>0</v>
      </c>
      <c r="I1311" s="13"/>
    </row>
    <row r="1312" spans="1:9">
      <c r="A1312" s="17">
        <v>11.3</v>
      </c>
      <c r="B1312" s="27">
        <v>43390</v>
      </c>
      <c r="C1312" s="6">
        <f t="shared" si="125"/>
        <v>11.625</v>
      </c>
      <c r="D1312" s="18">
        <f t="shared" si="128"/>
        <v>12.885</v>
      </c>
      <c r="E1312" s="1">
        <f t="shared" si="126"/>
        <v>124</v>
      </c>
      <c r="F1312" s="13">
        <f t="shared" si="127"/>
        <v>1.3854166666666667</v>
      </c>
      <c r="H1312" s="1">
        <f t="shared" si="124"/>
        <v>0</v>
      </c>
      <c r="I1312" s="13"/>
    </row>
    <row r="1313" spans="1:9">
      <c r="A1313" s="17">
        <v>11.100000000000001</v>
      </c>
      <c r="B1313" s="27">
        <v>43391</v>
      </c>
      <c r="C1313" s="6">
        <f t="shared" si="125"/>
        <v>11.425000000000001</v>
      </c>
      <c r="D1313" s="18">
        <f t="shared" si="128"/>
        <v>11.824999999999999</v>
      </c>
      <c r="E1313" s="1">
        <f t="shared" si="126"/>
        <v>124</v>
      </c>
      <c r="F1313" s="13">
        <f t="shared" si="127"/>
        <v>1.4487499999999998</v>
      </c>
      <c r="H1313" s="1">
        <f t="shared" si="124"/>
        <v>0</v>
      </c>
      <c r="I1313" s="13"/>
    </row>
    <row r="1314" spans="1:9">
      <c r="A1314" s="17">
        <v>11.8</v>
      </c>
      <c r="B1314" s="27">
        <v>43392</v>
      </c>
      <c r="C1314" s="6">
        <f t="shared" si="125"/>
        <v>12.125</v>
      </c>
      <c r="D1314" s="18">
        <f t="shared" si="128"/>
        <v>10.944999999999999</v>
      </c>
      <c r="E1314" s="1">
        <f t="shared" si="126"/>
        <v>124</v>
      </c>
      <c r="F1314" s="13">
        <f t="shared" si="127"/>
        <v>1.2270833333333333</v>
      </c>
      <c r="H1314" s="1">
        <f t="shared" si="124"/>
        <v>0</v>
      </c>
      <c r="I1314" s="13"/>
    </row>
    <row r="1315" spans="1:9">
      <c r="A1315" s="17">
        <v>10.3</v>
      </c>
      <c r="B1315" s="27">
        <v>43393</v>
      </c>
      <c r="C1315" s="6">
        <f t="shared" si="125"/>
        <v>10.625</v>
      </c>
      <c r="D1315" s="18">
        <f t="shared" si="128"/>
        <v>10.084999999999999</v>
      </c>
      <c r="E1315" s="1">
        <f t="shared" si="126"/>
        <v>124</v>
      </c>
      <c r="F1315" s="13">
        <f t="shared" si="127"/>
        <v>1.7020833333333334</v>
      </c>
      <c r="H1315" s="1">
        <f t="shared" si="124"/>
        <v>0</v>
      </c>
      <c r="I1315" s="13"/>
    </row>
    <row r="1316" spans="1:9">
      <c r="A1316" s="17">
        <v>8.6000000000000014</v>
      </c>
      <c r="B1316" s="27">
        <v>43394</v>
      </c>
      <c r="C1316" s="6">
        <f t="shared" si="125"/>
        <v>8.9250000000000007</v>
      </c>
      <c r="D1316" s="18">
        <f t="shared" si="128"/>
        <v>9.4449999999999985</v>
      </c>
      <c r="E1316" s="1">
        <f t="shared" si="126"/>
        <v>124</v>
      </c>
      <c r="F1316" s="13">
        <f t="shared" si="127"/>
        <v>2.2404166666666665</v>
      </c>
      <c r="H1316" s="1">
        <f t="shared" si="124"/>
        <v>0</v>
      </c>
      <c r="I1316" s="13"/>
    </row>
    <row r="1317" spans="1:9">
      <c r="A1317" s="17">
        <v>7</v>
      </c>
      <c r="B1317" s="27">
        <v>43395</v>
      </c>
      <c r="C1317" s="6">
        <f t="shared" si="125"/>
        <v>7.3250000000000002</v>
      </c>
      <c r="D1317" s="18">
        <f t="shared" si="128"/>
        <v>9.0449999999999982</v>
      </c>
      <c r="E1317" s="1">
        <f t="shared" si="126"/>
        <v>124</v>
      </c>
      <c r="F1317" s="13">
        <f t="shared" si="127"/>
        <v>2.7470833333333338</v>
      </c>
      <c r="H1317" s="1">
        <f t="shared" si="124"/>
        <v>0</v>
      </c>
      <c r="I1317" s="13"/>
    </row>
    <row r="1318" spans="1:9">
      <c r="A1318" s="17">
        <v>7.8999999999999986</v>
      </c>
      <c r="B1318" s="27">
        <v>43396</v>
      </c>
      <c r="C1318" s="6">
        <f t="shared" si="125"/>
        <v>8.2249999999999979</v>
      </c>
      <c r="D1318" s="18">
        <f t="shared" si="128"/>
        <v>9.264999999999997</v>
      </c>
      <c r="E1318" s="1">
        <f t="shared" si="126"/>
        <v>124</v>
      </c>
      <c r="F1318" s="13">
        <f t="shared" si="127"/>
        <v>2.4620833333333341</v>
      </c>
      <c r="H1318" s="1">
        <f t="shared" si="124"/>
        <v>0</v>
      </c>
      <c r="I1318" s="13"/>
    </row>
    <row r="1319" spans="1:9">
      <c r="A1319" s="17">
        <v>9.8000000000000007</v>
      </c>
      <c r="B1319" s="27">
        <v>43397</v>
      </c>
      <c r="C1319" s="6">
        <f t="shared" si="125"/>
        <v>10.125</v>
      </c>
      <c r="D1319" s="18">
        <f t="shared" si="128"/>
        <v>9.6049999999999986</v>
      </c>
      <c r="E1319" s="1">
        <f t="shared" si="126"/>
        <v>124</v>
      </c>
      <c r="F1319" s="13">
        <f t="shared" si="127"/>
        <v>1.8604166666666666</v>
      </c>
      <c r="H1319" s="1">
        <f t="shared" si="124"/>
        <v>0</v>
      </c>
      <c r="I1319" s="13"/>
    </row>
    <row r="1320" spans="1:9">
      <c r="A1320" s="17">
        <v>11.399999999999999</v>
      </c>
      <c r="B1320" s="27">
        <v>43398</v>
      </c>
      <c r="C1320" s="6">
        <f t="shared" si="125"/>
        <v>11.724999999999998</v>
      </c>
      <c r="D1320" s="18">
        <f t="shared" si="128"/>
        <v>9.7850000000000001</v>
      </c>
      <c r="E1320" s="1">
        <f t="shared" si="126"/>
        <v>124</v>
      </c>
      <c r="F1320" s="13">
        <f t="shared" si="127"/>
        <v>1.3537500000000007</v>
      </c>
      <c r="H1320" s="1">
        <f t="shared" si="124"/>
        <v>0</v>
      </c>
      <c r="I1320" s="13"/>
    </row>
    <row r="1321" spans="1:9">
      <c r="A1321" s="17">
        <v>10.3</v>
      </c>
      <c r="B1321" s="27">
        <v>43399</v>
      </c>
      <c r="C1321" s="6">
        <f t="shared" si="125"/>
        <v>10.625</v>
      </c>
      <c r="D1321" s="18">
        <f t="shared" si="128"/>
        <v>8.7449999999999974</v>
      </c>
      <c r="E1321" s="1">
        <f t="shared" si="126"/>
        <v>124</v>
      </c>
      <c r="F1321" s="13">
        <f t="shared" si="127"/>
        <v>1.7020833333333334</v>
      </c>
      <c r="H1321" s="1">
        <f t="shared" si="124"/>
        <v>0</v>
      </c>
      <c r="I1321" s="13"/>
    </row>
    <row r="1322" spans="1:9">
      <c r="A1322" s="17">
        <v>7.8999999999999986</v>
      </c>
      <c r="B1322" s="27">
        <v>43400</v>
      </c>
      <c r="C1322" s="6">
        <f t="shared" si="125"/>
        <v>8.2249999999999979</v>
      </c>
      <c r="D1322" s="18">
        <f t="shared" si="128"/>
        <v>7.9849999999999994</v>
      </c>
      <c r="E1322" s="1">
        <f t="shared" si="126"/>
        <v>124</v>
      </c>
      <c r="F1322" s="13">
        <f t="shared" si="127"/>
        <v>2.4620833333333341</v>
      </c>
      <c r="H1322" s="1">
        <f t="shared" si="124"/>
        <v>0</v>
      </c>
      <c r="I1322" s="13"/>
    </row>
    <row r="1323" spans="1:9">
      <c r="A1323" s="17">
        <v>2.6999999999999993</v>
      </c>
      <c r="B1323" s="27">
        <v>43401</v>
      </c>
      <c r="C1323" s="6">
        <f t="shared" si="125"/>
        <v>3.0249999999999995</v>
      </c>
      <c r="D1323" s="18">
        <f t="shared" si="128"/>
        <v>8.7850000000000001</v>
      </c>
      <c r="E1323" s="1">
        <f t="shared" si="126"/>
        <v>124</v>
      </c>
      <c r="F1323" s="13">
        <f t="shared" si="127"/>
        <v>4.1087500000000006</v>
      </c>
      <c r="H1323" s="1">
        <f t="shared" si="124"/>
        <v>0</v>
      </c>
      <c r="I1323" s="13"/>
    </row>
    <row r="1324" spans="1:9">
      <c r="A1324" s="17">
        <v>6</v>
      </c>
      <c r="B1324" s="27">
        <v>43402</v>
      </c>
      <c r="C1324" s="6">
        <f t="shared" si="125"/>
        <v>6.3250000000000002</v>
      </c>
      <c r="D1324" s="18">
        <f t="shared" si="128"/>
        <v>8.4449999999999985</v>
      </c>
      <c r="E1324" s="1">
        <f t="shared" si="126"/>
        <v>124</v>
      </c>
      <c r="F1324" s="13">
        <f t="shared" si="127"/>
        <v>3.0637500000000002</v>
      </c>
      <c r="H1324" s="1">
        <f t="shared" si="124"/>
        <v>0</v>
      </c>
      <c r="I1324" s="13"/>
    </row>
    <row r="1325" spans="1:9">
      <c r="A1325" s="17">
        <v>15.4</v>
      </c>
      <c r="B1325" s="27">
        <v>43403</v>
      </c>
      <c r="C1325" s="6">
        <f t="shared" si="125"/>
        <v>15.725</v>
      </c>
      <c r="D1325" s="18">
        <f t="shared" si="128"/>
        <v>8.7050000000000001</v>
      </c>
      <c r="E1325" s="1">
        <f t="shared" si="126"/>
        <v>124</v>
      </c>
      <c r="F1325" s="13">
        <f t="shared" si="127"/>
        <v>0</v>
      </c>
      <c r="H1325" s="1">
        <f t="shared" si="124"/>
        <v>0</v>
      </c>
      <c r="I1325" s="13"/>
    </row>
    <row r="1326" spans="1:9">
      <c r="A1326" s="17">
        <v>8.6000000000000014</v>
      </c>
      <c r="B1326" s="27">
        <v>43404</v>
      </c>
      <c r="C1326" s="6">
        <f t="shared" si="125"/>
        <v>8.9250000000000007</v>
      </c>
      <c r="D1326" s="18">
        <f t="shared" si="128"/>
        <v>9.7650000000000006</v>
      </c>
      <c r="E1326" s="1">
        <f t="shared" si="126"/>
        <v>124</v>
      </c>
      <c r="F1326" s="13">
        <f t="shared" si="127"/>
        <v>2.2404166666666665</v>
      </c>
      <c r="H1326" s="1">
        <f t="shared" si="124"/>
        <v>0</v>
      </c>
      <c r="I1326" s="13"/>
    </row>
    <row r="1327" spans="1:9">
      <c r="A1327" s="17">
        <v>9.1999999999999993</v>
      </c>
      <c r="B1327" s="27">
        <v>43405</v>
      </c>
      <c r="C1327" s="6">
        <f t="shared" si="125"/>
        <v>9.5249999999999986</v>
      </c>
      <c r="D1327" s="18">
        <f t="shared" si="128"/>
        <v>10.365</v>
      </c>
      <c r="E1327" s="1">
        <f t="shared" si="126"/>
        <v>124</v>
      </c>
      <c r="F1327" s="13">
        <f t="shared" si="127"/>
        <v>2.0504166666666674</v>
      </c>
      <c r="H1327" s="1">
        <f t="shared" si="124"/>
        <v>0</v>
      </c>
      <c r="I1327" s="13"/>
    </row>
    <row r="1328" spans="1:9">
      <c r="A1328" s="17">
        <v>8</v>
      </c>
      <c r="B1328" s="27">
        <v>43406</v>
      </c>
      <c r="C1328" s="6">
        <f t="shared" si="125"/>
        <v>8.3249999999999993</v>
      </c>
      <c r="D1328" s="18">
        <f t="shared" si="128"/>
        <v>9.4649999999999981</v>
      </c>
      <c r="E1328" s="1">
        <f t="shared" si="126"/>
        <v>124</v>
      </c>
      <c r="F1328" s="13">
        <f t="shared" si="127"/>
        <v>2.4304166666666669</v>
      </c>
      <c r="H1328" s="1">
        <f t="shared" si="124"/>
        <v>0</v>
      </c>
      <c r="I1328" s="13"/>
    </row>
    <row r="1329" spans="1:9">
      <c r="A1329" s="17">
        <v>9</v>
      </c>
      <c r="B1329" s="27">
        <v>43407</v>
      </c>
      <c r="C1329" s="6">
        <f t="shared" si="125"/>
        <v>9.3249999999999993</v>
      </c>
      <c r="D1329" s="18">
        <f t="shared" si="128"/>
        <v>9.9049999999999976</v>
      </c>
      <c r="E1329" s="1">
        <f t="shared" si="126"/>
        <v>124</v>
      </c>
      <c r="F1329" s="13">
        <f t="shared" si="127"/>
        <v>2.1137500000000005</v>
      </c>
      <c r="H1329" s="1">
        <f t="shared" si="124"/>
        <v>0</v>
      </c>
      <c r="I1329" s="13"/>
    </row>
    <row r="1330" spans="1:9">
      <c r="A1330" s="17">
        <v>10.899999999999999</v>
      </c>
      <c r="B1330" s="27">
        <v>43408</v>
      </c>
      <c r="C1330" s="6">
        <f t="shared" si="125"/>
        <v>11.224999999999998</v>
      </c>
      <c r="D1330" s="18">
        <f t="shared" si="128"/>
        <v>10.244999999999999</v>
      </c>
      <c r="E1330" s="1">
        <f t="shared" si="126"/>
        <v>124</v>
      </c>
      <c r="F1330" s="13">
        <f t="shared" si="127"/>
        <v>1.5120833333333339</v>
      </c>
      <c r="H1330" s="1">
        <f t="shared" si="124"/>
        <v>0</v>
      </c>
      <c r="I1330" s="13"/>
    </row>
    <row r="1331" spans="1:9">
      <c r="A1331" s="17">
        <v>10.8</v>
      </c>
      <c r="B1331" s="27">
        <v>43409</v>
      </c>
      <c r="C1331" s="6">
        <f t="shared" si="125"/>
        <v>11.125</v>
      </c>
      <c r="D1331" s="18">
        <f t="shared" si="128"/>
        <v>10.524999999999997</v>
      </c>
      <c r="E1331" s="1">
        <f t="shared" si="126"/>
        <v>124</v>
      </c>
      <c r="F1331" s="13">
        <f t="shared" si="127"/>
        <v>1.54375</v>
      </c>
      <c r="H1331" s="1">
        <f t="shared" si="124"/>
        <v>0</v>
      </c>
      <c r="I1331" s="13"/>
    </row>
    <row r="1332" spans="1:9">
      <c r="A1332" s="17">
        <v>10.899999999999999</v>
      </c>
      <c r="B1332" s="27">
        <v>43410</v>
      </c>
      <c r="C1332" s="6">
        <f t="shared" si="125"/>
        <v>11.224999999999998</v>
      </c>
      <c r="D1332" s="18">
        <f t="shared" si="128"/>
        <v>10.744999999999999</v>
      </c>
      <c r="E1332" s="1">
        <f t="shared" si="126"/>
        <v>124</v>
      </c>
      <c r="F1332" s="13">
        <f t="shared" si="127"/>
        <v>1.5120833333333339</v>
      </c>
      <c r="H1332" s="1">
        <f t="shared" si="124"/>
        <v>0</v>
      </c>
      <c r="I1332" s="13"/>
    </row>
    <row r="1333" spans="1:9">
      <c r="A1333" s="17">
        <v>9.3999999999999986</v>
      </c>
      <c r="B1333" s="27">
        <v>43411</v>
      </c>
      <c r="C1333" s="6">
        <f t="shared" si="125"/>
        <v>9.7249999999999979</v>
      </c>
      <c r="D1333" s="18">
        <f t="shared" si="128"/>
        <v>10.225</v>
      </c>
      <c r="E1333" s="1">
        <f t="shared" si="126"/>
        <v>124</v>
      </c>
      <c r="F1333" s="13">
        <f t="shared" si="127"/>
        <v>1.987083333333334</v>
      </c>
      <c r="H1333" s="1">
        <f t="shared" si="124"/>
        <v>0</v>
      </c>
      <c r="I1333" s="13"/>
    </row>
    <row r="1334" spans="1:9">
      <c r="A1334" s="17">
        <v>10.100000000000001</v>
      </c>
      <c r="B1334" s="27">
        <v>43412</v>
      </c>
      <c r="C1334" s="6">
        <f t="shared" si="125"/>
        <v>10.425000000000001</v>
      </c>
      <c r="D1334" s="18">
        <f t="shared" si="128"/>
        <v>9.8650000000000002</v>
      </c>
      <c r="E1334" s="1">
        <f t="shared" si="126"/>
        <v>124</v>
      </c>
      <c r="F1334" s="13">
        <f t="shared" si="127"/>
        <v>1.7654166666666664</v>
      </c>
      <c r="H1334" s="1">
        <f t="shared" si="124"/>
        <v>0</v>
      </c>
      <c r="I1334" s="13"/>
    </row>
    <row r="1335" spans="1:9">
      <c r="A1335" s="17">
        <v>8.3000000000000007</v>
      </c>
      <c r="B1335" s="27">
        <v>43413</v>
      </c>
      <c r="C1335" s="6">
        <f t="shared" si="125"/>
        <v>8.625</v>
      </c>
      <c r="D1335" s="18">
        <f t="shared" si="128"/>
        <v>9.4649999999999981</v>
      </c>
      <c r="E1335" s="1">
        <f t="shared" si="126"/>
        <v>124</v>
      </c>
      <c r="F1335" s="13">
        <f t="shared" si="127"/>
        <v>2.3354166666666667</v>
      </c>
      <c r="H1335" s="1">
        <f t="shared" si="124"/>
        <v>0</v>
      </c>
      <c r="I1335" s="13"/>
    </row>
    <row r="1336" spans="1:9">
      <c r="A1336" s="17">
        <v>9</v>
      </c>
      <c r="B1336" s="27">
        <v>43414</v>
      </c>
      <c r="C1336" s="6">
        <f t="shared" si="125"/>
        <v>9.3249999999999993</v>
      </c>
      <c r="D1336" s="18">
        <f t="shared" si="128"/>
        <v>9.1249999999999982</v>
      </c>
      <c r="E1336" s="1">
        <f t="shared" si="126"/>
        <v>124</v>
      </c>
      <c r="F1336" s="13">
        <f t="shared" si="127"/>
        <v>2.1137500000000005</v>
      </c>
      <c r="H1336" s="1">
        <f t="shared" si="124"/>
        <v>0</v>
      </c>
      <c r="I1336" s="13"/>
    </row>
    <row r="1337" spans="1:9">
      <c r="A1337" s="17">
        <v>8.8999999999999986</v>
      </c>
      <c r="B1337" s="27">
        <v>43415</v>
      </c>
      <c r="C1337" s="6">
        <f t="shared" si="125"/>
        <v>9.2249999999999979</v>
      </c>
      <c r="D1337" s="18">
        <f t="shared" si="128"/>
        <v>8.8249999999999993</v>
      </c>
      <c r="E1337" s="1">
        <f t="shared" si="126"/>
        <v>124</v>
      </c>
      <c r="F1337" s="13">
        <f t="shared" si="127"/>
        <v>2.1454166666666676</v>
      </c>
      <c r="H1337" s="1">
        <f t="shared" si="124"/>
        <v>0</v>
      </c>
      <c r="I1337" s="13"/>
    </row>
    <row r="1338" spans="1:9">
      <c r="A1338" s="17">
        <v>7.6999999999999993</v>
      </c>
      <c r="B1338" s="27">
        <v>43416</v>
      </c>
      <c r="C1338" s="6">
        <f t="shared" si="125"/>
        <v>8.0249999999999986</v>
      </c>
      <c r="D1338" s="18">
        <f t="shared" si="128"/>
        <v>8.4049999999999994</v>
      </c>
      <c r="E1338" s="1">
        <f t="shared" si="126"/>
        <v>124</v>
      </c>
      <c r="F1338" s="13">
        <f t="shared" si="127"/>
        <v>2.5254166666666671</v>
      </c>
      <c r="H1338" s="1">
        <f t="shared" si="124"/>
        <v>0</v>
      </c>
      <c r="I1338" s="13"/>
    </row>
    <row r="1339" spans="1:9">
      <c r="A1339" s="17">
        <v>8.6000000000000014</v>
      </c>
      <c r="B1339" s="27">
        <v>43417</v>
      </c>
      <c r="C1339" s="6">
        <f t="shared" si="125"/>
        <v>8.9250000000000007</v>
      </c>
      <c r="D1339" s="18">
        <f t="shared" si="128"/>
        <v>7.3250000000000002</v>
      </c>
      <c r="E1339" s="1">
        <f t="shared" si="126"/>
        <v>124</v>
      </c>
      <c r="F1339" s="13">
        <f t="shared" si="127"/>
        <v>2.2404166666666665</v>
      </c>
      <c r="H1339" s="1">
        <f t="shared" si="124"/>
        <v>0</v>
      </c>
      <c r="I1339" s="13"/>
    </row>
    <row r="1340" spans="1:9">
      <c r="A1340" s="17">
        <v>6.1999999999999993</v>
      </c>
      <c r="B1340" s="27">
        <v>43418</v>
      </c>
      <c r="C1340" s="6">
        <f t="shared" si="125"/>
        <v>6.5249999999999995</v>
      </c>
      <c r="D1340" s="18">
        <f t="shared" si="128"/>
        <v>5.665</v>
      </c>
      <c r="E1340" s="1">
        <f t="shared" si="126"/>
        <v>124</v>
      </c>
      <c r="F1340" s="13">
        <f t="shared" si="127"/>
        <v>3.0004166666666672</v>
      </c>
      <c r="H1340" s="1">
        <f t="shared" si="124"/>
        <v>0</v>
      </c>
      <c r="I1340" s="13"/>
    </row>
    <row r="1341" spans="1:9">
      <c r="A1341" s="17">
        <v>3.6000000000000014</v>
      </c>
      <c r="B1341" s="27">
        <v>43419</v>
      </c>
      <c r="C1341" s="6">
        <f t="shared" si="125"/>
        <v>3.9250000000000016</v>
      </c>
      <c r="D1341" s="18">
        <f t="shared" si="128"/>
        <v>4.4049999999999994</v>
      </c>
      <c r="E1341" s="1">
        <f t="shared" si="126"/>
        <v>124</v>
      </c>
      <c r="F1341" s="13">
        <f t="shared" si="127"/>
        <v>3.8237499999999995</v>
      </c>
      <c r="H1341" s="1">
        <f t="shared" si="124"/>
        <v>0</v>
      </c>
      <c r="I1341" s="13"/>
    </row>
    <row r="1342" spans="1:9">
      <c r="A1342" s="17">
        <v>0.60000000000000142</v>
      </c>
      <c r="B1342" s="27">
        <v>43420</v>
      </c>
      <c r="C1342" s="6">
        <f t="shared" si="125"/>
        <v>0.92500000000000138</v>
      </c>
      <c r="D1342" s="18">
        <f t="shared" si="128"/>
        <v>2.6249999999999996</v>
      </c>
      <c r="E1342" s="1">
        <f t="shared" si="126"/>
        <v>124</v>
      </c>
      <c r="F1342" s="13">
        <f t="shared" si="127"/>
        <v>4.7737500000000006</v>
      </c>
      <c r="H1342" s="1">
        <f t="shared" si="124"/>
        <v>0</v>
      </c>
      <c r="I1342" s="13"/>
    </row>
    <row r="1343" spans="1:9">
      <c r="A1343" s="17">
        <v>1.3999999999999986</v>
      </c>
      <c r="B1343" s="27">
        <v>43421</v>
      </c>
      <c r="C1343" s="6">
        <f t="shared" si="125"/>
        <v>1.7249999999999985</v>
      </c>
      <c r="D1343" s="18">
        <f t="shared" si="128"/>
        <v>1.4050000000000007</v>
      </c>
      <c r="E1343" s="1">
        <f t="shared" si="126"/>
        <v>124</v>
      </c>
      <c r="F1343" s="13">
        <f t="shared" si="127"/>
        <v>4.5204166666666667</v>
      </c>
      <c r="H1343" s="1">
        <f t="shared" si="124"/>
        <v>0</v>
      </c>
      <c r="I1343" s="13"/>
    </row>
    <row r="1344" spans="1:9">
      <c r="A1344" s="17">
        <v>-0.30000000000000071</v>
      </c>
      <c r="B1344" s="27">
        <v>43422</v>
      </c>
      <c r="C1344" s="6">
        <f t="shared" si="125"/>
        <v>2.4999999999999301E-2</v>
      </c>
      <c r="D1344" s="18">
        <f t="shared" si="128"/>
        <v>0.72499999999999998</v>
      </c>
      <c r="E1344" s="1">
        <f t="shared" si="126"/>
        <v>125</v>
      </c>
      <c r="F1344" s="13">
        <f t="shared" si="127"/>
        <v>5.0587500000000007</v>
      </c>
      <c r="H1344" s="1">
        <f t="shared" si="124"/>
        <v>1</v>
      </c>
      <c r="I1344" s="13"/>
    </row>
    <row r="1345" spans="1:9">
      <c r="A1345" s="17">
        <v>0.10000000000000142</v>
      </c>
      <c r="B1345" s="27">
        <v>43423</v>
      </c>
      <c r="C1345" s="6">
        <f t="shared" si="125"/>
        <v>0.42500000000000143</v>
      </c>
      <c r="D1345" s="18">
        <f t="shared" si="128"/>
        <v>0.82499999999999996</v>
      </c>
      <c r="E1345" s="1">
        <f t="shared" si="126"/>
        <v>125</v>
      </c>
      <c r="F1345" s="13">
        <f t="shared" si="127"/>
        <v>4.9320833333333338</v>
      </c>
      <c r="H1345" s="1">
        <f t="shared" si="124"/>
        <v>0</v>
      </c>
      <c r="I1345" s="13"/>
    </row>
    <row r="1346" spans="1:9">
      <c r="A1346" s="17">
        <v>0.19999999999999929</v>
      </c>
      <c r="B1346" s="27">
        <v>43424</v>
      </c>
      <c r="C1346" s="6">
        <f t="shared" si="125"/>
        <v>0.52499999999999925</v>
      </c>
      <c r="D1346" s="18">
        <f t="shared" si="128"/>
        <v>0.92500000000000004</v>
      </c>
      <c r="E1346" s="1">
        <f t="shared" si="126"/>
        <v>125</v>
      </c>
      <c r="F1346" s="13">
        <f t="shared" si="127"/>
        <v>4.9004166666666675</v>
      </c>
      <c r="H1346" s="1">
        <f t="shared" si="124"/>
        <v>0</v>
      </c>
      <c r="I1346" s="13"/>
    </row>
    <row r="1347" spans="1:9">
      <c r="A1347" s="17">
        <v>1.1000000000000014</v>
      </c>
      <c r="B1347" s="27">
        <v>43425</v>
      </c>
      <c r="C1347" s="6">
        <f t="shared" si="125"/>
        <v>1.4250000000000014</v>
      </c>
      <c r="D1347" s="18">
        <f t="shared" si="128"/>
        <v>1.7649999999999999</v>
      </c>
      <c r="E1347" s="1">
        <f t="shared" si="126"/>
        <v>125</v>
      </c>
      <c r="F1347" s="13">
        <f t="shared" si="127"/>
        <v>4.6154166666666665</v>
      </c>
      <c r="H1347" s="1">
        <f t="shared" si="124"/>
        <v>0</v>
      </c>
      <c r="I1347" s="13"/>
    </row>
    <row r="1348" spans="1:9">
      <c r="A1348" s="17">
        <v>1.8999999999999986</v>
      </c>
      <c r="B1348" s="27">
        <v>43426</v>
      </c>
      <c r="C1348" s="6">
        <f t="shared" si="125"/>
        <v>2.2249999999999988</v>
      </c>
      <c r="D1348" s="18">
        <f t="shared" si="128"/>
        <v>2.7849999999999993</v>
      </c>
      <c r="E1348" s="1">
        <f t="shared" si="126"/>
        <v>125</v>
      </c>
      <c r="F1348" s="13">
        <f t="shared" si="127"/>
        <v>4.3620833333333335</v>
      </c>
      <c r="H1348" s="1">
        <f t="shared" si="124"/>
        <v>0</v>
      </c>
      <c r="I1348" s="13"/>
    </row>
    <row r="1349" spans="1:9">
      <c r="A1349" s="17">
        <v>3.8999999999999986</v>
      </c>
      <c r="B1349" s="27">
        <v>43427</v>
      </c>
      <c r="C1349" s="6">
        <f t="shared" si="125"/>
        <v>4.2249999999999988</v>
      </c>
      <c r="D1349" s="18">
        <f t="shared" si="128"/>
        <v>3.4049999999999998</v>
      </c>
      <c r="E1349" s="1">
        <f t="shared" si="126"/>
        <v>125</v>
      </c>
      <c r="F1349" s="13">
        <f t="shared" si="127"/>
        <v>3.7287500000000007</v>
      </c>
      <c r="H1349" s="1">
        <f t="shared" si="124"/>
        <v>0</v>
      </c>
      <c r="I1349" s="13"/>
    </row>
    <row r="1350" spans="1:9">
      <c r="A1350" s="17">
        <v>5.1999999999999993</v>
      </c>
      <c r="B1350" s="27">
        <v>43428</v>
      </c>
      <c r="C1350" s="6">
        <f t="shared" si="125"/>
        <v>5.5249999999999995</v>
      </c>
      <c r="D1350" s="18">
        <f t="shared" si="128"/>
        <v>3.7449999999999997</v>
      </c>
      <c r="E1350" s="1">
        <f t="shared" si="126"/>
        <v>125</v>
      </c>
      <c r="F1350" s="13">
        <f t="shared" si="127"/>
        <v>3.317083333333334</v>
      </c>
      <c r="H1350" s="1">
        <f t="shared" si="124"/>
        <v>0</v>
      </c>
      <c r="I1350" s="13"/>
    </row>
    <row r="1351" spans="1:9">
      <c r="A1351" s="17">
        <v>3.3000000000000007</v>
      </c>
      <c r="B1351" s="27">
        <v>43429</v>
      </c>
      <c r="C1351" s="6">
        <f t="shared" si="125"/>
        <v>3.6250000000000009</v>
      </c>
      <c r="D1351" s="18">
        <f t="shared" si="128"/>
        <v>3.0449999999999995</v>
      </c>
      <c r="E1351" s="1">
        <f t="shared" si="126"/>
        <v>125</v>
      </c>
      <c r="F1351" s="13">
        <f t="shared" si="127"/>
        <v>3.9187500000000002</v>
      </c>
      <c r="H1351" s="1">
        <f t="shared" si="124"/>
        <v>0</v>
      </c>
      <c r="I1351" s="13"/>
    </row>
    <row r="1352" spans="1:9">
      <c r="A1352" s="17">
        <v>2.8000000000000007</v>
      </c>
      <c r="B1352" s="27">
        <v>43430</v>
      </c>
      <c r="C1352" s="6">
        <f t="shared" si="125"/>
        <v>3.1250000000000009</v>
      </c>
      <c r="D1352" s="18">
        <f t="shared" si="128"/>
        <v>1.5050000000000006</v>
      </c>
      <c r="E1352" s="1">
        <f t="shared" si="126"/>
        <v>125</v>
      </c>
      <c r="F1352" s="13">
        <f t="shared" si="127"/>
        <v>4.0770833333333334</v>
      </c>
      <c r="H1352" s="1">
        <f t="shared" si="124"/>
        <v>0</v>
      </c>
      <c r="I1352" s="13"/>
    </row>
    <row r="1353" spans="1:9">
      <c r="A1353" s="17">
        <v>-1.6000000000000014</v>
      </c>
      <c r="B1353" s="27">
        <v>43431</v>
      </c>
      <c r="C1353" s="6">
        <f t="shared" si="125"/>
        <v>-1.2750000000000015</v>
      </c>
      <c r="D1353" s="18">
        <f t="shared" si="128"/>
        <v>-0.25499999999999956</v>
      </c>
      <c r="E1353" s="1">
        <f t="shared" si="126"/>
        <v>126</v>
      </c>
      <c r="F1353" s="13">
        <f t="shared" si="127"/>
        <v>5.4704166666666669</v>
      </c>
      <c r="H1353" s="1">
        <f t="shared" si="124"/>
        <v>1</v>
      </c>
      <c r="I1353" s="13"/>
    </row>
    <row r="1354" spans="1:9">
      <c r="A1354" s="17">
        <v>-3.7999999999999972</v>
      </c>
      <c r="B1354" s="27">
        <v>43432</v>
      </c>
      <c r="C1354" s="6">
        <f t="shared" si="125"/>
        <v>-3.474999999999997</v>
      </c>
      <c r="D1354" s="18">
        <f t="shared" si="128"/>
        <v>-1.3749999999999991</v>
      </c>
      <c r="E1354" s="1">
        <f t="shared" si="126"/>
        <v>127</v>
      </c>
      <c r="F1354" s="13">
        <f t="shared" si="127"/>
        <v>6.1670833333333333</v>
      </c>
      <c r="H1354" s="1">
        <f t="shared" si="124"/>
        <v>1</v>
      </c>
      <c r="I1354" s="13"/>
    </row>
    <row r="1355" spans="1:9">
      <c r="A1355" s="17">
        <v>-3.6000000000000014</v>
      </c>
      <c r="B1355" s="27">
        <v>43433</v>
      </c>
      <c r="C1355" s="6">
        <f t="shared" si="125"/>
        <v>-3.2750000000000012</v>
      </c>
      <c r="D1355" s="18">
        <f t="shared" si="128"/>
        <v>-2.2749999999999995</v>
      </c>
      <c r="E1355" s="1">
        <f t="shared" si="126"/>
        <v>128</v>
      </c>
      <c r="F1355" s="13">
        <f t="shared" si="127"/>
        <v>6.1037500000000007</v>
      </c>
      <c r="H1355" s="1">
        <f t="shared" si="124"/>
        <v>1</v>
      </c>
      <c r="I1355" s="13"/>
    </row>
    <row r="1356" spans="1:9">
      <c r="A1356" s="17">
        <v>-2.2999999999999972</v>
      </c>
      <c r="B1356" s="27">
        <v>43434</v>
      </c>
      <c r="C1356" s="6">
        <f t="shared" si="125"/>
        <v>-1.9749999999999972</v>
      </c>
      <c r="D1356" s="18">
        <f t="shared" si="128"/>
        <v>-1.7949999999999993</v>
      </c>
      <c r="E1356" s="1">
        <f t="shared" si="126"/>
        <v>129</v>
      </c>
      <c r="F1356" s="13">
        <f t="shared" si="127"/>
        <v>5.6920833333333327</v>
      </c>
      <c r="H1356" s="1">
        <f t="shared" si="124"/>
        <v>1</v>
      </c>
      <c r="I1356" s="13"/>
    </row>
    <row r="1357" spans="1:9">
      <c r="A1357" s="17">
        <v>-1.6999999999999993</v>
      </c>
      <c r="B1357" s="27">
        <v>43435</v>
      </c>
      <c r="C1357" s="6">
        <f t="shared" si="125"/>
        <v>-1.3749999999999993</v>
      </c>
      <c r="D1357" s="18">
        <f t="shared" si="128"/>
        <v>0.64500000000000024</v>
      </c>
      <c r="E1357" s="1">
        <f t="shared" si="126"/>
        <v>130</v>
      </c>
      <c r="F1357" s="13">
        <f t="shared" si="127"/>
        <v>5.5020833333333332</v>
      </c>
      <c r="H1357" s="1">
        <f t="shared" si="124"/>
        <v>1</v>
      </c>
      <c r="I1357" s="13"/>
    </row>
    <row r="1358" spans="1:9">
      <c r="A1358" s="17">
        <v>0.80000000000000071</v>
      </c>
      <c r="B1358" s="27">
        <v>43436</v>
      </c>
      <c r="C1358" s="6">
        <f t="shared" si="125"/>
        <v>1.1250000000000007</v>
      </c>
      <c r="D1358" s="18">
        <f t="shared" si="128"/>
        <v>2.6450000000000005</v>
      </c>
      <c r="E1358" s="1">
        <f t="shared" si="126"/>
        <v>130</v>
      </c>
      <c r="F1358" s="13">
        <f t="shared" si="127"/>
        <v>4.7104166666666663</v>
      </c>
      <c r="H1358" s="1">
        <f t="shared" si="124"/>
        <v>0</v>
      </c>
      <c r="I1358" s="13"/>
    </row>
    <row r="1359" spans="1:9">
      <c r="A1359" s="17">
        <v>8.3999999999999986</v>
      </c>
      <c r="B1359" s="27">
        <v>43437</v>
      </c>
      <c r="C1359" s="6">
        <f t="shared" si="125"/>
        <v>8.7249999999999979</v>
      </c>
      <c r="D1359" s="18">
        <f t="shared" si="128"/>
        <v>3.2250000000000001</v>
      </c>
      <c r="E1359" s="1">
        <f t="shared" si="126"/>
        <v>130</v>
      </c>
      <c r="F1359" s="13">
        <f t="shared" si="127"/>
        <v>2.3037500000000009</v>
      </c>
      <c r="H1359" s="1">
        <f t="shared" si="124"/>
        <v>0</v>
      </c>
      <c r="I1359" s="13"/>
    </row>
    <row r="1360" spans="1:9">
      <c r="A1360" s="17">
        <v>6.3999999999999986</v>
      </c>
      <c r="B1360" s="27">
        <v>43438</v>
      </c>
      <c r="C1360" s="6">
        <f t="shared" si="125"/>
        <v>6.7249999999999988</v>
      </c>
      <c r="D1360" s="18">
        <f t="shared" si="128"/>
        <v>3.7649999999999992</v>
      </c>
      <c r="E1360" s="1">
        <f t="shared" si="126"/>
        <v>130</v>
      </c>
      <c r="F1360" s="13">
        <f t="shared" si="127"/>
        <v>2.9370833333333342</v>
      </c>
      <c r="H1360" s="1">
        <f t="shared" si="124"/>
        <v>0</v>
      </c>
      <c r="I1360" s="13"/>
    </row>
    <row r="1361" spans="1:9">
      <c r="A1361" s="17">
        <v>0.60000000000000142</v>
      </c>
      <c r="B1361" s="27">
        <v>43439</v>
      </c>
      <c r="C1361" s="6">
        <f t="shared" si="125"/>
        <v>0.92500000000000138</v>
      </c>
      <c r="D1361" s="18">
        <f t="shared" si="128"/>
        <v>5.3649999999999993</v>
      </c>
      <c r="E1361" s="1">
        <f t="shared" si="126"/>
        <v>130</v>
      </c>
      <c r="F1361" s="13">
        <f t="shared" si="127"/>
        <v>4.7737500000000006</v>
      </c>
      <c r="H1361" s="1">
        <f t="shared" ref="H1361:H1424" si="129">IF(F1361&gt;H$15,1,0)</f>
        <v>0</v>
      </c>
      <c r="I1361" s="13"/>
    </row>
    <row r="1362" spans="1:9">
      <c r="A1362" s="17">
        <v>1</v>
      </c>
      <c r="B1362" s="27">
        <v>43440</v>
      </c>
      <c r="C1362" s="6">
        <f t="shared" ref="C1362:C1425" si="130">A1362+A$16</f>
        <v>1.325</v>
      </c>
      <c r="D1362" s="18">
        <f t="shared" si="128"/>
        <v>5.0449999999999999</v>
      </c>
      <c r="E1362" s="1">
        <f t="shared" ref="E1362:E1425" si="131">E1361+H1362</f>
        <v>130</v>
      </c>
      <c r="F1362" s="13">
        <f t="shared" ref="F1362:F1425" si="132">IF(F$16-$C1362&gt;0,(F$16+F$14-$C1362)*F$15/30,0)</f>
        <v>4.6470833333333328</v>
      </c>
      <c r="H1362" s="1">
        <f t="shared" si="129"/>
        <v>0</v>
      </c>
      <c r="I1362" s="13"/>
    </row>
    <row r="1363" spans="1:9">
      <c r="A1363" s="17">
        <v>8.8000000000000007</v>
      </c>
      <c r="B1363" s="27">
        <v>43441</v>
      </c>
      <c r="C1363" s="6">
        <f t="shared" si="130"/>
        <v>9.125</v>
      </c>
      <c r="D1363" s="18">
        <f t="shared" si="128"/>
        <v>5.2450000000000001</v>
      </c>
      <c r="E1363" s="1">
        <f t="shared" si="131"/>
        <v>130</v>
      </c>
      <c r="F1363" s="13">
        <f t="shared" si="132"/>
        <v>2.1770833333333335</v>
      </c>
      <c r="H1363" s="1">
        <f t="shared" si="129"/>
        <v>0</v>
      </c>
      <c r="I1363" s="13"/>
    </row>
    <row r="1364" spans="1:9">
      <c r="A1364" s="17">
        <v>6.8000000000000007</v>
      </c>
      <c r="B1364" s="27">
        <v>43442</v>
      </c>
      <c r="C1364" s="6">
        <f t="shared" si="130"/>
        <v>7.1250000000000009</v>
      </c>
      <c r="D1364" s="18">
        <f t="shared" ref="D1364:D1427" si="133">SUM(C1362:C1366)/5</f>
        <v>5.8649999999999993</v>
      </c>
      <c r="E1364" s="1">
        <f t="shared" si="131"/>
        <v>130</v>
      </c>
      <c r="F1364" s="13">
        <f t="shared" si="132"/>
        <v>2.8104166666666668</v>
      </c>
      <c r="H1364" s="1">
        <f t="shared" si="129"/>
        <v>0</v>
      </c>
      <c r="I1364" s="13"/>
    </row>
    <row r="1365" spans="1:9">
      <c r="A1365" s="17">
        <v>7.3999999999999986</v>
      </c>
      <c r="B1365" s="27">
        <v>43443</v>
      </c>
      <c r="C1365" s="6">
        <f t="shared" si="130"/>
        <v>7.7249999999999988</v>
      </c>
      <c r="D1365" s="18">
        <f t="shared" si="133"/>
        <v>6.1249999999999991</v>
      </c>
      <c r="E1365" s="1">
        <f t="shared" si="131"/>
        <v>130</v>
      </c>
      <c r="F1365" s="13">
        <f t="shared" si="132"/>
        <v>2.6204166666666677</v>
      </c>
      <c r="H1365" s="1">
        <f t="shared" si="129"/>
        <v>0</v>
      </c>
      <c r="I1365" s="13"/>
    </row>
    <row r="1366" spans="1:9">
      <c r="A1366" s="17">
        <v>3.6999999999999993</v>
      </c>
      <c r="B1366" s="27">
        <v>43444</v>
      </c>
      <c r="C1366" s="6">
        <f t="shared" si="130"/>
        <v>4.0249999999999995</v>
      </c>
      <c r="D1366" s="18">
        <f t="shared" si="133"/>
        <v>4.585</v>
      </c>
      <c r="E1366" s="1">
        <f t="shared" si="131"/>
        <v>130</v>
      </c>
      <c r="F1366" s="13">
        <f t="shared" si="132"/>
        <v>3.7920833333333337</v>
      </c>
      <c r="H1366" s="1">
        <f t="shared" si="129"/>
        <v>0</v>
      </c>
      <c r="I1366" s="13"/>
    </row>
    <row r="1367" spans="1:9">
      <c r="A1367" s="17">
        <v>2.3000000000000007</v>
      </c>
      <c r="B1367" s="27">
        <v>43445</v>
      </c>
      <c r="C1367" s="6">
        <f t="shared" si="130"/>
        <v>2.6250000000000009</v>
      </c>
      <c r="D1367" s="18">
        <f t="shared" si="133"/>
        <v>2.7250000000000001</v>
      </c>
      <c r="E1367" s="1">
        <f t="shared" si="131"/>
        <v>130</v>
      </c>
      <c r="F1367" s="13">
        <f t="shared" si="132"/>
        <v>4.2354166666666666</v>
      </c>
      <c r="H1367" s="1">
        <f t="shared" si="129"/>
        <v>0</v>
      </c>
      <c r="I1367" s="13"/>
    </row>
    <row r="1368" spans="1:9">
      <c r="A1368" s="17">
        <v>1.1000000000000014</v>
      </c>
      <c r="B1368" s="27">
        <v>43446</v>
      </c>
      <c r="C1368" s="6">
        <f t="shared" si="130"/>
        <v>1.4250000000000014</v>
      </c>
      <c r="D1368" s="18">
        <f t="shared" si="133"/>
        <v>0.74500000000000033</v>
      </c>
      <c r="E1368" s="1">
        <f t="shared" si="131"/>
        <v>130</v>
      </c>
      <c r="F1368" s="13">
        <f t="shared" si="132"/>
        <v>4.6154166666666665</v>
      </c>
      <c r="H1368" s="1">
        <f t="shared" si="129"/>
        <v>0</v>
      </c>
      <c r="I1368" s="13"/>
    </row>
    <row r="1369" spans="1:9">
      <c r="A1369" s="17">
        <v>-2.5</v>
      </c>
      <c r="B1369" s="27">
        <v>43447</v>
      </c>
      <c r="C1369" s="6">
        <f t="shared" si="130"/>
        <v>-2.1749999999999998</v>
      </c>
      <c r="D1369" s="18">
        <f t="shared" si="133"/>
        <v>-0.31499999999999972</v>
      </c>
      <c r="E1369" s="1">
        <f t="shared" si="131"/>
        <v>131</v>
      </c>
      <c r="F1369" s="13">
        <f t="shared" si="132"/>
        <v>5.7554166666666662</v>
      </c>
      <c r="H1369" s="1">
        <f t="shared" si="129"/>
        <v>1</v>
      </c>
      <c r="I1369" s="13"/>
    </row>
    <row r="1370" spans="1:9">
      <c r="A1370" s="17">
        <v>-2.5</v>
      </c>
      <c r="B1370" s="27">
        <v>43448</v>
      </c>
      <c r="C1370" s="6">
        <f t="shared" si="130"/>
        <v>-2.1749999999999998</v>
      </c>
      <c r="D1370" s="18">
        <f t="shared" si="133"/>
        <v>-1.2749999999999999</v>
      </c>
      <c r="E1370" s="1">
        <f t="shared" si="131"/>
        <v>132</v>
      </c>
      <c r="F1370" s="13">
        <f t="shared" si="132"/>
        <v>5.7554166666666662</v>
      </c>
      <c r="H1370" s="1">
        <f t="shared" si="129"/>
        <v>1</v>
      </c>
      <c r="I1370" s="13"/>
    </row>
    <row r="1371" spans="1:9">
      <c r="A1371" s="17">
        <v>-1.6000000000000014</v>
      </c>
      <c r="B1371" s="27">
        <v>43449</v>
      </c>
      <c r="C1371" s="6">
        <f t="shared" si="130"/>
        <v>-1.2750000000000015</v>
      </c>
      <c r="D1371" s="18">
        <f t="shared" si="133"/>
        <v>-1.335</v>
      </c>
      <c r="E1371" s="1">
        <f t="shared" si="131"/>
        <v>133</v>
      </c>
      <c r="F1371" s="13">
        <f t="shared" si="132"/>
        <v>5.4704166666666669</v>
      </c>
      <c r="H1371" s="1">
        <f t="shared" si="129"/>
        <v>1</v>
      </c>
      <c r="I1371" s="13"/>
    </row>
    <row r="1372" spans="1:9">
      <c r="A1372" s="17">
        <v>-2.5</v>
      </c>
      <c r="B1372" s="27">
        <v>43450</v>
      </c>
      <c r="C1372" s="6">
        <f t="shared" si="130"/>
        <v>-2.1749999999999998</v>
      </c>
      <c r="D1372" s="18">
        <f t="shared" si="133"/>
        <v>-0.51499999999999968</v>
      </c>
      <c r="E1372" s="1">
        <f t="shared" si="131"/>
        <v>134</v>
      </c>
      <c r="F1372" s="13">
        <f t="shared" si="132"/>
        <v>5.7554166666666662</v>
      </c>
      <c r="H1372" s="1">
        <f t="shared" si="129"/>
        <v>1</v>
      </c>
      <c r="I1372" s="13"/>
    </row>
    <row r="1373" spans="1:9">
      <c r="A1373" s="17">
        <v>0.80000000000000071</v>
      </c>
      <c r="B1373" s="27">
        <v>43451</v>
      </c>
      <c r="C1373" s="6">
        <f t="shared" si="130"/>
        <v>1.1250000000000007</v>
      </c>
      <c r="D1373" s="18">
        <f t="shared" si="133"/>
        <v>5.0000000000005266E-3</v>
      </c>
      <c r="E1373" s="1">
        <f t="shared" si="131"/>
        <v>134</v>
      </c>
      <c r="F1373" s="13">
        <f t="shared" si="132"/>
        <v>4.7104166666666663</v>
      </c>
      <c r="H1373" s="1">
        <f t="shared" si="129"/>
        <v>0</v>
      </c>
      <c r="I1373" s="13"/>
    </row>
    <row r="1374" spans="1:9">
      <c r="A1374" s="17">
        <v>1.6000000000000014</v>
      </c>
      <c r="B1374" s="27">
        <v>43452</v>
      </c>
      <c r="C1374" s="6">
        <f t="shared" si="130"/>
        <v>1.9250000000000014</v>
      </c>
      <c r="D1374" s="18">
        <f t="shared" si="133"/>
        <v>0.48500000000000087</v>
      </c>
      <c r="E1374" s="1">
        <f t="shared" si="131"/>
        <v>134</v>
      </c>
      <c r="F1374" s="13">
        <f t="shared" si="132"/>
        <v>4.4570833333333333</v>
      </c>
      <c r="H1374" s="1">
        <f t="shared" si="129"/>
        <v>0</v>
      </c>
      <c r="I1374" s="13"/>
    </row>
    <row r="1375" spans="1:9">
      <c r="A1375" s="17">
        <v>0.10000000000000142</v>
      </c>
      <c r="B1375" s="27">
        <v>43453</v>
      </c>
      <c r="C1375" s="6">
        <f t="shared" si="130"/>
        <v>0.42500000000000143</v>
      </c>
      <c r="D1375" s="18">
        <f t="shared" si="133"/>
        <v>2.1650000000000005</v>
      </c>
      <c r="E1375" s="1">
        <f t="shared" si="131"/>
        <v>134</v>
      </c>
      <c r="F1375" s="13">
        <f t="shared" si="132"/>
        <v>4.9320833333333338</v>
      </c>
      <c r="H1375" s="1">
        <f t="shared" si="129"/>
        <v>0</v>
      </c>
      <c r="I1375" s="13"/>
    </row>
    <row r="1376" spans="1:9">
      <c r="A1376" s="17">
        <v>0.80000000000000071</v>
      </c>
      <c r="B1376" s="27">
        <v>43454</v>
      </c>
      <c r="C1376" s="6">
        <f t="shared" si="130"/>
        <v>1.1250000000000007</v>
      </c>
      <c r="D1376" s="18">
        <f t="shared" si="133"/>
        <v>3.8650000000000007</v>
      </c>
      <c r="E1376" s="1">
        <f t="shared" si="131"/>
        <v>134</v>
      </c>
      <c r="F1376" s="13">
        <f t="shared" si="132"/>
        <v>4.7104166666666663</v>
      </c>
      <c r="H1376" s="1">
        <f t="shared" si="129"/>
        <v>0</v>
      </c>
      <c r="I1376" s="13"/>
    </row>
    <row r="1377" spans="1:9">
      <c r="A1377" s="17">
        <v>5.8999999999999986</v>
      </c>
      <c r="B1377" s="27">
        <v>43455</v>
      </c>
      <c r="C1377" s="6">
        <f t="shared" si="130"/>
        <v>6.2249999999999988</v>
      </c>
      <c r="D1377" s="18">
        <f t="shared" si="133"/>
        <v>4.8650000000000002</v>
      </c>
      <c r="E1377" s="1">
        <f t="shared" si="131"/>
        <v>134</v>
      </c>
      <c r="F1377" s="13">
        <f t="shared" si="132"/>
        <v>3.0954166666666674</v>
      </c>
      <c r="H1377" s="1">
        <f t="shared" si="129"/>
        <v>0</v>
      </c>
      <c r="I1377" s="13"/>
    </row>
    <row r="1378" spans="1:9">
      <c r="A1378" s="17">
        <v>9.3000000000000007</v>
      </c>
      <c r="B1378" s="27">
        <v>43456</v>
      </c>
      <c r="C1378" s="6">
        <f t="shared" si="130"/>
        <v>9.625</v>
      </c>
      <c r="D1378" s="18">
        <f t="shared" si="133"/>
        <v>5.3050000000000006</v>
      </c>
      <c r="E1378" s="1">
        <f t="shared" si="131"/>
        <v>134</v>
      </c>
      <c r="F1378" s="13">
        <f t="shared" si="132"/>
        <v>2.0187499999999998</v>
      </c>
      <c r="H1378" s="1">
        <f t="shared" si="129"/>
        <v>0</v>
      </c>
      <c r="I1378" s="13"/>
    </row>
    <row r="1379" spans="1:9">
      <c r="A1379" s="17">
        <v>6.6000000000000014</v>
      </c>
      <c r="B1379" s="27">
        <v>43457</v>
      </c>
      <c r="C1379" s="6">
        <f t="shared" si="130"/>
        <v>6.9250000000000016</v>
      </c>
      <c r="D1379" s="18">
        <f t="shared" si="133"/>
        <v>5.7249999999999996</v>
      </c>
      <c r="E1379" s="1">
        <f t="shared" si="131"/>
        <v>134</v>
      </c>
      <c r="F1379" s="13">
        <f t="shared" si="132"/>
        <v>2.8737499999999998</v>
      </c>
      <c r="H1379" s="1">
        <f t="shared" si="129"/>
        <v>0</v>
      </c>
      <c r="I1379" s="13"/>
    </row>
    <row r="1380" spans="1:9">
      <c r="A1380" s="17">
        <v>2.3000000000000007</v>
      </c>
      <c r="B1380" s="27">
        <v>43458</v>
      </c>
      <c r="C1380" s="6">
        <f t="shared" si="130"/>
        <v>2.6250000000000009</v>
      </c>
      <c r="D1380" s="18">
        <f t="shared" si="133"/>
        <v>5.1849999999999996</v>
      </c>
      <c r="E1380" s="1">
        <f t="shared" si="131"/>
        <v>134</v>
      </c>
      <c r="F1380" s="13">
        <f t="shared" si="132"/>
        <v>4.2354166666666666</v>
      </c>
      <c r="H1380" s="1">
        <f t="shared" si="129"/>
        <v>0</v>
      </c>
      <c r="I1380" s="13"/>
    </row>
    <row r="1381" spans="1:9">
      <c r="A1381" s="17">
        <v>2.8999999999999986</v>
      </c>
      <c r="B1381" s="27">
        <v>43459</v>
      </c>
      <c r="C1381" s="6">
        <f t="shared" si="130"/>
        <v>3.2249999999999988</v>
      </c>
      <c r="D1381" s="18">
        <f t="shared" si="133"/>
        <v>4.2850000000000001</v>
      </c>
      <c r="E1381" s="1">
        <f t="shared" si="131"/>
        <v>134</v>
      </c>
      <c r="F1381" s="13">
        <f t="shared" si="132"/>
        <v>4.0454166666666671</v>
      </c>
      <c r="H1381" s="1">
        <f t="shared" si="129"/>
        <v>0</v>
      </c>
      <c r="I1381" s="13"/>
    </row>
    <row r="1382" spans="1:9">
      <c r="A1382" s="17">
        <v>3.1999999999999993</v>
      </c>
      <c r="B1382" s="27">
        <v>43460</v>
      </c>
      <c r="C1382" s="6">
        <f t="shared" si="130"/>
        <v>3.5249999999999995</v>
      </c>
      <c r="D1382" s="18">
        <f t="shared" si="133"/>
        <v>3.8449999999999998</v>
      </c>
      <c r="E1382" s="1">
        <f t="shared" si="131"/>
        <v>134</v>
      </c>
      <c r="F1382" s="13">
        <f t="shared" si="132"/>
        <v>3.9504166666666674</v>
      </c>
      <c r="H1382" s="1">
        <f t="shared" si="129"/>
        <v>0</v>
      </c>
      <c r="I1382" s="13"/>
    </row>
    <row r="1383" spans="1:9">
      <c r="A1383" s="17">
        <v>4.8000000000000007</v>
      </c>
      <c r="B1383" s="27">
        <v>43461</v>
      </c>
      <c r="C1383" s="6">
        <f t="shared" si="130"/>
        <v>5.1250000000000009</v>
      </c>
      <c r="D1383" s="18">
        <f t="shared" si="133"/>
        <v>4.1449999999999996</v>
      </c>
      <c r="E1383" s="1">
        <f t="shared" si="131"/>
        <v>134</v>
      </c>
      <c r="F1383" s="13">
        <f t="shared" si="132"/>
        <v>3.4437500000000001</v>
      </c>
      <c r="H1383" s="1">
        <f t="shared" si="129"/>
        <v>0</v>
      </c>
      <c r="I1383" s="13"/>
    </row>
    <row r="1384" spans="1:9">
      <c r="A1384" s="17">
        <v>4.3999999999999986</v>
      </c>
      <c r="B1384" s="27">
        <v>43462</v>
      </c>
      <c r="C1384" s="6">
        <f t="shared" si="130"/>
        <v>4.7249999999999988</v>
      </c>
      <c r="D1384" s="18">
        <f t="shared" si="133"/>
        <v>4.5250000000000004</v>
      </c>
      <c r="E1384" s="1">
        <f t="shared" si="131"/>
        <v>134</v>
      </c>
      <c r="F1384" s="13">
        <f t="shared" si="132"/>
        <v>3.5704166666666675</v>
      </c>
      <c r="H1384" s="1">
        <f t="shared" si="129"/>
        <v>0</v>
      </c>
      <c r="I1384" s="13"/>
    </row>
    <row r="1385" spans="1:9">
      <c r="A1385" s="17">
        <v>3.8000000000000007</v>
      </c>
      <c r="B1385" s="27">
        <v>43463</v>
      </c>
      <c r="C1385" s="6">
        <f t="shared" si="130"/>
        <v>4.1250000000000009</v>
      </c>
      <c r="D1385" s="18">
        <f t="shared" si="133"/>
        <v>4.8050000000000006</v>
      </c>
      <c r="E1385" s="1">
        <f t="shared" si="131"/>
        <v>134</v>
      </c>
      <c r="F1385" s="13">
        <f t="shared" si="132"/>
        <v>3.7604166666666665</v>
      </c>
      <c r="H1385" s="1">
        <f t="shared" si="129"/>
        <v>0</v>
      </c>
      <c r="I1385" s="13"/>
    </row>
    <row r="1386" spans="1:9">
      <c r="A1386" s="17">
        <v>4.8000000000000007</v>
      </c>
      <c r="B1386" s="27">
        <v>43464</v>
      </c>
      <c r="C1386" s="6">
        <f t="shared" si="130"/>
        <v>5.1250000000000009</v>
      </c>
      <c r="D1386" s="18">
        <f t="shared" si="133"/>
        <v>5.0449999999999999</v>
      </c>
      <c r="E1386" s="1">
        <f t="shared" si="131"/>
        <v>134</v>
      </c>
      <c r="F1386" s="13">
        <f t="shared" si="132"/>
        <v>3.4437500000000001</v>
      </c>
      <c r="H1386" s="1">
        <f t="shared" si="129"/>
        <v>0</v>
      </c>
      <c r="I1386" s="13"/>
    </row>
    <row r="1387" spans="1:9">
      <c r="A1387" s="17">
        <v>4.6000000000000014</v>
      </c>
      <c r="B1387" s="27">
        <v>43465</v>
      </c>
      <c r="C1387" s="6">
        <f t="shared" si="130"/>
        <v>4.9250000000000016</v>
      </c>
      <c r="D1387" s="18">
        <f t="shared" si="133"/>
        <v>4.285000000000001</v>
      </c>
      <c r="E1387" s="1">
        <f t="shared" si="131"/>
        <v>134</v>
      </c>
      <c r="F1387" s="13">
        <f t="shared" si="132"/>
        <v>3.5070833333333331</v>
      </c>
      <c r="H1387" s="1">
        <f t="shared" si="129"/>
        <v>0</v>
      </c>
      <c r="I1387" s="13"/>
    </row>
    <row r="1388" spans="1:9">
      <c r="A1388" s="17">
        <v>6</v>
      </c>
      <c r="B1388" s="27">
        <v>43466</v>
      </c>
      <c r="C1388" s="6">
        <f t="shared" si="130"/>
        <v>6.3250000000000002</v>
      </c>
      <c r="D1388" s="18">
        <f t="shared" si="133"/>
        <v>3.085</v>
      </c>
      <c r="E1388" s="1">
        <f t="shared" si="131"/>
        <v>134</v>
      </c>
      <c r="F1388" s="13">
        <f t="shared" si="132"/>
        <v>3.0637500000000002</v>
      </c>
      <c r="H1388" s="1">
        <f t="shared" si="129"/>
        <v>0</v>
      </c>
      <c r="I1388" s="13"/>
    </row>
    <row r="1389" spans="1:9">
      <c r="A1389" s="17">
        <v>0.60000000000000142</v>
      </c>
      <c r="B1389" s="27">
        <v>43467</v>
      </c>
      <c r="C1389" s="6">
        <f t="shared" si="130"/>
        <v>0.92500000000000138</v>
      </c>
      <c r="D1389" s="18">
        <f t="shared" si="133"/>
        <v>1.845</v>
      </c>
      <c r="E1389" s="1">
        <f t="shared" si="131"/>
        <v>134</v>
      </c>
      <c r="F1389" s="13">
        <f t="shared" si="132"/>
        <v>4.7737500000000006</v>
      </c>
      <c r="H1389" s="1">
        <f t="shared" si="129"/>
        <v>0</v>
      </c>
      <c r="I1389" s="13"/>
    </row>
    <row r="1390" spans="1:9">
      <c r="A1390" s="17">
        <v>-2.2000000000000028</v>
      </c>
      <c r="B1390" s="27">
        <v>43468</v>
      </c>
      <c r="C1390" s="6">
        <f t="shared" si="130"/>
        <v>-1.8750000000000029</v>
      </c>
      <c r="D1390" s="18">
        <f t="shared" si="133"/>
        <v>1.7850000000000001</v>
      </c>
      <c r="E1390" s="1">
        <f t="shared" si="131"/>
        <v>135</v>
      </c>
      <c r="F1390" s="13">
        <f t="shared" si="132"/>
        <v>5.6604166666666673</v>
      </c>
      <c r="H1390" s="1">
        <f t="shared" si="129"/>
        <v>1</v>
      </c>
      <c r="I1390" s="13"/>
    </row>
    <row r="1391" spans="1:9">
      <c r="A1391" s="17">
        <v>-1.3999999999999986</v>
      </c>
      <c r="B1391" s="27">
        <v>43469</v>
      </c>
      <c r="C1391" s="6">
        <f t="shared" si="130"/>
        <v>-1.0749999999999986</v>
      </c>
      <c r="D1391" s="18">
        <f t="shared" si="133"/>
        <v>0.7649999999999999</v>
      </c>
      <c r="E1391" s="1">
        <f t="shared" si="131"/>
        <v>136</v>
      </c>
      <c r="F1391" s="13">
        <f t="shared" si="132"/>
        <v>5.4070833333333335</v>
      </c>
      <c r="H1391" s="1">
        <f t="shared" si="129"/>
        <v>1</v>
      </c>
      <c r="I1391" s="13"/>
    </row>
    <row r="1392" spans="1:9">
      <c r="A1392" s="17">
        <v>4.3000000000000007</v>
      </c>
      <c r="B1392" s="27">
        <v>43470</v>
      </c>
      <c r="C1392" s="6">
        <f t="shared" si="130"/>
        <v>4.6250000000000009</v>
      </c>
      <c r="D1392" s="18">
        <f t="shared" si="133"/>
        <v>0.84499999999999953</v>
      </c>
      <c r="E1392" s="1">
        <f t="shared" si="131"/>
        <v>136</v>
      </c>
      <c r="F1392" s="13">
        <f t="shared" si="132"/>
        <v>3.6020833333333333</v>
      </c>
      <c r="H1392" s="1">
        <f t="shared" si="129"/>
        <v>0</v>
      </c>
      <c r="I1392" s="13"/>
    </row>
    <row r="1393" spans="1:9">
      <c r="A1393" s="17">
        <v>0.89999999999999858</v>
      </c>
      <c r="B1393" s="27">
        <v>43471</v>
      </c>
      <c r="C1393" s="6">
        <f t="shared" si="130"/>
        <v>1.2249999999999985</v>
      </c>
      <c r="D1393" s="18">
        <f t="shared" si="133"/>
        <v>2.0050000000000003</v>
      </c>
      <c r="E1393" s="1">
        <f t="shared" si="131"/>
        <v>136</v>
      </c>
      <c r="F1393" s="13">
        <f t="shared" si="132"/>
        <v>4.67875</v>
      </c>
      <c r="H1393" s="1">
        <f t="shared" si="129"/>
        <v>0</v>
      </c>
      <c r="I1393" s="13"/>
    </row>
    <row r="1394" spans="1:9">
      <c r="A1394" s="17">
        <v>1</v>
      </c>
      <c r="B1394" s="27">
        <v>43472</v>
      </c>
      <c r="C1394" s="6">
        <f t="shared" si="130"/>
        <v>1.325</v>
      </c>
      <c r="D1394" s="18">
        <f t="shared" si="133"/>
        <v>2.5050000000000003</v>
      </c>
      <c r="E1394" s="1">
        <f t="shared" si="131"/>
        <v>136</v>
      </c>
      <c r="F1394" s="13">
        <f t="shared" si="132"/>
        <v>4.6470833333333328</v>
      </c>
      <c r="H1394" s="1">
        <f t="shared" si="129"/>
        <v>0</v>
      </c>
      <c r="I1394" s="13"/>
    </row>
    <row r="1395" spans="1:9">
      <c r="A1395" s="17">
        <v>3.6000000000000014</v>
      </c>
      <c r="B1395" s="27">
        <v>43473</v>
      </c>
      <c r="C1395" s="6">
        <f t="shared" si="130"/>
        <v>3.9250000000000016</v>
      </c>
      <c r="D1395" s="18">
        <f t="shared" si="133"/>
        <v>1.6850000000000001</v>
      </c>
      <c r="E1395" s="1">
        <f t="shared" si="131"/>
        <v>136</v>
      </c>
      <c r="F1395" s="13">
        <f t="shared" si="132"/>
        <v>3.8237499999999995</v>
      </c>
      <c r="H1395" s="1">
        <f t="shared" si="129"/>
        <v>0</v>
      </c>
      <c r="I1395" s="13"/>
    </row>
    <row r="1396" spans="1:9">
      <c r="A1396" s="17">
        <v>1.1000000000000014</v>
      </c>
      <c r="B1396" s="27">
        <v>43474</v>
      </c>
      <c r="C1396" s="6">
        <f t="shared" si="130"/>
        <v>1.4250000000000014</v>
      </c>
      <c r="D1396" s="18">
        <f t="shared" si="133"/>
        <v>1.0050000000000006</v>
      </c>
      <c r="E1396" s="1">
        <f t="shared" si="131"/>
        <v>136</v>
      </c>
      <c r="F1396" s="13">
        <f t="shared" si="132"/>
        <v>4.6154166666666665</v>
      </c>
      <c r="H1396" s="1">
        <f t="shared" si="129"/>
        <v>0</v>
      </c>
      <c r="I1396" s="13"/>
    </row>
    <row r="1397" spans="1:9">
      <c r="A1397" s="17">
        <v>0.19999999999999929</v>
      </c>
      <c r="B1397" s="27">
        <v>43475</v>
      </c>
      <c r="C1397" s="6">
        <f t="shared" si="130"/>
        <v>0.52499999999999925</v>
      </c>
      <c r="D1397" s="18">
        <f t="shared" si="133"/>
        <v>1.3050000000000006</v>
      </c>
      <c r="E1397" s="1">
        <f t="shared" si="131"/>
        <v>136</v>
      </c>
      <c r="F1397" s="13">
        <f t="shared" si="132"/>
        <v>4.9004166666666675</v>
      </c>
      <c r="H1397" s="1">
        <f t="shared" si="129"/>
        <v>0</v>
      </c>
      <c r="I1397" s="13"/>
    </row>
    <row r="1398" spans="1:9">
      <c r="A1398" s="17">
        <v>-2.5</v>
      </c>
      <c r="B1398" s="27">
        <v>43476</v>
      </c>
      <c r="C1398" s="6">
        <f t="shared" si="130"/>
        <v>-2.1749999999999998</v>
      </c>
      <c r="D1398" s="18">
        <f t="shared" si="133"/>
        <v>1.4450000000000003</v>
      </c>
      <c r="E1398" s="1">
        <f t="shared" si="131"/>
        <v>137</v>
      </c>
      <c r="F1398" s="13">
        <f t="shared" si="132"/>
        <v>5.7554166666666662</v>
      </c>
      <c r="H1398" s="1">
        <f t="shared" si="129"/>
        <v>1</v>
      </c>
      <c r="I1398" s="13"/>
    </row>
    <row r="1399" spans="1:9">
      <c r="A1399" s="17">
        <v>2.5</v>
      </c>
      <c r="B1399" s="27">
        <v>43477</v>
      </c>
      <c r="C1399" s="6">
        <f t="shared" si="130"/>
        <v>2.8250000000000002</v>
      </c>
      <c r="D1399" s="18">
        <f t="shared" si="133"/>
        <v>1.6649999999999998</v>
      </c>
      <c r="E1399" s="1">
        <f t="shared" si="131"/>
        <v>137</v>
      </c>
      <c r="F1399" s="13">
        <f t="shared" si="132"/>
        <v>4.172083333333334</v>
      </c>
      <c r="H1399" s="1">
        <f t="shared" si="129"/>
        <v>0</v>
      </c>
      <c r="I1399" s="13"/>
    </row>
    <row r="1400" spans="1:9">
      <c r="A1400" s="17">
        <v>4.3000000000000007</v>
      </c>
      <c r="B1400" s="27">
        <v>43478</v>
      </c>
      <c r="C1400" s="6">
        <f t="shared" si="130"/>
        <v>4.6250000000000009</v>
      </c>
      <c r="D1400" s="18">
        <f t="shared" si="133"/>
        <v>2.0649999999999999</v>
      </c>
      <c r="E1400" s="1">
        <f t="shared" si="131"/>
        <v>137</v>
      </c>
      <c r="F1400" s="13">
        <f t="shared" si="132"/>
        <v>3.6020833333333333</v>
      </c>
      <c r="H1400" s="1">
        <f t="shared" si="129"/>
        <v>0</v>
      </c>
      <c r="I1400" s="13"/>
    </row>
    <row r="1401" spans="1:9">
      <c r="A1401" s="17">
        <v>2.1999999999999993</v>
      </c>
      <c r="B1401" s="27">
        <v>43479</v>
      </c>
      <c r="C1401" s="6">
        <f t="shared" si="130"/>
        <v>2.5249999999999995</v>
      </c>
      <c r="D1401" s="18">
        <f t="shared" si="133"/>
        <v>3.3850000000000002</v>
      </c>
      <c r="E1401" s="1">
        <f t="shared" si="131"/>
        <v>137</v>
      </c>
      <c r="F1401" s="13">
        <f t="shared" si="132"/>
        <v>4.2670833333333338</v>
      </c>
      <c r="H1401" s="1">
        <f t="shared" si="129"/>
        <v>0</v>
      </c>
      <c r="I1401" s="13"/>
    </row>
    <row r="1402" spans="1:9">
      <c r="A1402" s="17">
        <v>2.1999999999999993</v>
      </c>
      <c r="B1402" s="27">
        <v>43480</v>
      </c>
      <c r="C1402" s="6">
        <f t="shared" si="130"/>
        <v>2.5249999999999995</v>
      </c>
      <c r="D1402" s="18">
        <f t="shared" si="133"/>
        <v>3.9649999999999999</v>
      </c>
      <c r="E1402" s="1">
        <f t="shared" si="131"/>
        <v>137</v>
      </c>
      <c r="F1402" s="13">
        <f t="shared" si="132"/>
        <v>4.2670833333333338</v>
      </c>
      <c r="H1402" s="1">
        <f t="shared" si="129"/>
        <v>0</v>
      </c>
      <c r="I1402" s="13"/>
    </row>
    <row r="1403" spans="1:9">
      <c r="A1403" s="17">
        <v>4.1000000000000014</v>
      </c>
      <c r="B1403" s="27">
        <v>43481</v>
      </c>
      <c r="C1403" s="6">
        <f t="shared" si="130"/>
        <v>4.4250000000000016</v>
      </c>
      <c r="D1403" s="18">
        <f t="shared" si="133"/>
        <v>2.9249999999999998</v>
      </c>
      <c r="E1403" s="1">
        <f t="shared" si="131"/>
        <v>137</v>
      </c>
      <c r="F1403" s="13">
        <f t="shared" si="132"/>
        <v>3.6654166666666663</v>
      </c>
      <c r="H1403" s="1">
        <f t="shared" si="129"/>
        <v>0</v>
      </c>
      <c r="I1403" s="13"/>
    </row>
    <row r="1404" spans="1:9">
      <c r="A1404" s="17">
        <v>5.3999999999999986</v>
      </c>
      <c r="B1404" s="27">
        <v>43482</v>
      </c>
      <c r="C1404" s="6">
        <f t="shared" si="130"/>
        <v>5.7249999999999988</v>
      </c>
      <c r="D1404" s="18">
        <f t="shared" si="133"/>
        <v>1.5449999999999997</v>
      </c>
      <c r="E1404" s="1">
        <f t="shared" si="131"/>
        <v>137</v>
      </c>
      <c r="F1404" s="13">
        <f t="shared" si="132"/>
        <v>3.253750000000001</v>
      </c>
      <c r="H1404" s="1">
        <f t="shared" si="129"/>
        <v>0</v>
      </c>
      <c r="I1404" s="13"/>
    </row>
    <row r="1405" spans="1:9">
      <c r="A1405" s="17">
        <v>-0.89999999999999858</v>
      </c>
      <c r="B1405" s="27">
        <v>43483</v>
      </c>
      <c r="C1405" s="6">
        <f t="shared" si="130"/>
        <v>-0.57499999999999862</v>
      </c>
      <c r="D1405" s="18">
        <f t="shared" si="133"/>
        <v>0.46499999999999914</v>
      </c>
      <c r="E1405" s="1">
        <f t="shared" si="131"/>
        <v>138</v>
      </c>
      <c r="F1405" s="13">
        <f t="shared" si="132"/>
        <v>5.2487500000000002</v>
      </c>
      <c r="H1405" s="1">
        <f t="shared" si="129"/>
        <v>1</v>
      </c>
      <c r="I1405" s="13"/>
    </row>
    <row r="1406" spans="1:9">
      <c r="A1406" s="17">
        <v>-4.7000000000000028</v>
      </c>
      <c r="B1406" s="27">
        <v>43484</v>
      </c>
      <c r="C1406" s="6">
        <f t="shared" si="130"/>
        <v>-4.3750000000000027</v>
      </c>
      <c r="D1406" s="18">
        <f t="shared" si="133"/>
        <v>-1.3950000000000016</v>
      </c>
      <c r="E1406" s="1">
        <f t="shared" si="131"/>
        <v>139</v>
      </c>
      <c r="F1406" s="13">
        <f t="shared" si="132"/>
        <v>6.4520833333333343</v>
      </c>
      <c r="H1406" s="1">
        <f t="shared" si="129"/>
        <v>1</v>
      </c>
      <c r="I1406" s="13"/>
    </row>
    <row r="1407" spans="1:9">
      <c r="A1407" s="17">
        <v>-3.2000000000000028</v>
      </c>
      <c r="B1407" s="27">
        <v>43485</v>
      </c>
      <c r="C1407" s="6">
        <f t="shared" si="130"/>
        <v>-2.8750000000000027</v>
      </c>
      <c r="D1407" s="18">
        <f t="shared" si="133"/>
        <v>-3.5950000000000015</v>
      </c>
      <c r="E1407" s="1">
        <f t="shared" si="131"/>
        <v>140</v>
      </c>
      <c r="F1407" s="13">
        <f t="shared" si="132"/>
        <v>5.9770833333333346</v>
      </c>
      <c r="H1407" s="1">
        <f t="shared" si="129"/>
        <v>1</v>
      </c>
      <c r="I1407" s="13"/>
    </row>
    <row r="1408" spans="1:9">
      <c r="A1408" s="17">
        <v>-5.2000000000000028</v>
      </c>
      <c r="B1408" s="27">
        <v>43486</v>
      </c>
      <c r="C1408" s="6">
        <f t="shared" si="130"/>
        <v>-4.8750000000000027</v>
      </c>
      <c r="D1408" s="18">
        <f t="shared" si="133"/>
        <v>-4.6950000000000021</v>
      </c>
      <c r="E1408" s="1">
        <f t="shared" si="131"/>
        <v>141</v>
      </c>
      <c r="F1408" s="13">
        <f t="shared" si="132"/>
        <v>6.6104166666666675</v>
      </c>
      <c r="H1408" s="1">
        <f t="shared" si="129"/>
        <v>1</v>
      </c>
      <c r="I1408" s="13"/>
    </row>
    <row r="1409" spans="1:9">
      <c r="A1409" s="17">
        <v>-5.6000000000000014</v>
      </c>
      <c r="B1409" s="27">
        <v>43487</v>
      </c>
      <c r="C1409" s="6">
        <f t="shared" si="130"/>
        <v>-5.2750000000000012</v>
      </c>
      <c r="D1409" s="18">
        <f t="shared" si="133"/>
        <v>-4.6350000000000007</v>
      </c>
      <c r="E1409" s="1">
        <f t="shared" si="131"/>
        <v>142</v>
      </c>
      <c r="F1409" s="13">
        <f t="shared" si="132"/>
        <v>6.7370833333333335</v>
      </c>
      <c r="H1409" s="1">
        <f t="shared" si="129"/>
        <v>1</v>
      </c>
      <c r="I1409" s="13"/>
    </row>
    <row r="1410" spans="1:9">
      <c r="A1410" s="17">
        <v>-6.3999999999999986</v>
      </c>
      <c r="B1410" s="27">
        <v>43488</v>
      </c>
      <c r="C1410" s="6">
        <f t="shared" si="130"/>
        <v>-6.0749999999999984</v>
      </c>
      <c r="D1410" s="18">
        <f t="shared" si="133"/>
        <v>-4.7350000000000012</v>
      </c>
      <c r="E1410" s="1">
        <f t="shared" si="131"/>
        <v>143</v>
      </c>
      <c r="F1410" s="13">
        <f t="shared" si="132"/>
        <v>6.9904166666666665</v>
      </c>
      <c r="H1410" s="1">
        <f t="shared" si="129"/>
        <v>1</v>
      </c>
      <c r="I1410" s="13"/>
    </row>
    <row r="1411" spans="1:9">
      <c r="A1411" s="17">
        <v>-4.3999999999999986</v>
      </c>
      <c r="B1411" s="27">
        <v>43489</v>
      </c>
      <c r="C1411" s="6">
        <f t="shared" si="130"/>
        <v>-4.0749999999999984</v>
      </c>
      <c r="D1411" s="18">
        <f t="shared" si="133"/>
        <v>-3.5950000000000002</v>
      </c>
      <c r="E1411" s="1">
        <f t="shared" si="131"/>
        <v>144</v>
      </c>
      <c r="F1411" s="13">
        <f t="shared" si="132"/>
        <v>6.3570833333333336</v>
      </c>
      <c r="H1411" s="1">
        <f t="shared" si="129"/>
        <v>1</v>
      </c>
      <c r="I1411" s="13"/>
    </row>
    <row r="1412" spans="1:9">
      <c r="A1412" s="17">
        <v>-3.7000000000000028</v>
      </c>
      <c r="B1412" s="27">
        <v>43490</v>
      </c>
      <c r="C1412" s="6">
        <f t="shared" si="130"/>
        <v>-3.3750000000000027</v>
      </c>
      <c r="D1412" s="18">
        <f t="shared" si="133"/>
        <v>-1.7149999999999999</v>
      </c>
      <c r="E1412" s="1">
        <f t="shared" si="131"/>
        <v>145</v>
      </c>
      <c r="F1412" s="13">
        <f t="shared" si="132"/>
        <v>6.1354166666666679</v>
      </c>
      <c r="H1412" s="1">
        <f t="shared" si="129"/>
        <v>1</v>
      </c>
      <c r="I1412" s="13"/>
    </row>
    <row r="1413" spans="1:9">
      <c r="A1413" s="17">
        <v>0.5</v>
      </c>
      <c r="B1413" s="27">
        <v>43491</v>
      </c>
      <c r="C1413" s="6">
        <f t="shared" si="130"/>
        <v>0.82499999999999996</v>
      </c>
      <c r="D1413" s="18">
        <f t="shared" si="133"/>
        <v>0.16500000000000004</v>
      </c>
      <c r="E1413" s="1">
        <f t="shared" si="131"/>
        <v>145</v>
      </c>
      <c r="F1413" s="13">
        <f t="shared" si="132"/>
        <v>4.8054166666666669</v>
      </c>
      <c r="H1413" s="1">
        <f t="shared" si="129"/>
        <v>0</v>
      </c>
      <c r="I1413" s="13"/>
    </row>
    <row r="1414" spans="1:9">
      <c r="A1414" s="17">
        <v>3.8000000000000007</v>
      </c>
      <c r="B1414" s="27">
        <v>43492</v>
      </c>
      <c r="C1414" s="6">
        <f t="shared" si="130"/>
        <v>4.1250000000000009</v>
      </c>
      <c r="D1414" s="18">
        <f t="shared" si="133"/>
        <v>1.3049999999999999</v>
      </c>
      <c r="E1414" s="1">
        <f t="shared" si="131"/>
        <v>145</v>
      </c>
      <c r="F1414" s="13">
        <f t="shared" si="132"/>
        <v>3.7604166666666665</v>
      </c>
      <c r="H1414" s="1">
        <f t="shared" si="129"/>
        <v>0</v>
      </c>
      <c r="I1414" s="13"/>
    </row>
    <row r="1415" spans="1:9">
      <c r="A1415" s="17">
        <v>3</v>
      </c>
      <c r="B1415" s="27">
        <v>43493</v>
      </c>
      <c r="C1415" s="6">
        <f t="shared" si="130"/>
        <v>3.3250000000000002</v>
      </c>
      <c r="D1415" s="18">
        <f t="shared" si="133"/>
        <v>1.7250000000000001</v>
      </c>
      <c r="E1415" s="1">
        <f t="shared" si="131"/>
        <v>145</v>
      </c>
      <c r="F1415" s="13">
        <f t="shared" si="132"/>
        <v>4.0137499999999999</v>
      </c>
      <c r="H1415" s="1">
        <f t="shared" si="129"/>
        <v>0</v>
      </c>
      <c r="I1415" s="13"/>
    </row>
    <row r="1416" spans="1:9">
      <c r="A1416" s="17">
        <v>1.3000000000000007</v>
      </c>
      <c r="B1416" s="27">
        <v>43494</v>
      </c>
      <c r="C1416" s="6">
        <f t="shared" si="130"/>
        <v>1.6250000000000007</v>
      </c>
      <c r="D1416" s="18">
        <f t="shared" si="133"/>
        <v>1.5850000000000002</v>
      </c>
      <c r="E1416" s="1">
        <f t="shared" si="131"/>
        <v>145</v>
      </c>
      <c r="F1416" s="13">
        <f t="shared" si="132"/>
        <v>4.552083333333333</v>
      </c>
      <c r="H1416" s="1">
        <f t="shared" si="129"/>
        <v>0</v>
      </c>
      <c r="I1416" s="13"/>
    </row>
    <row r="1417" spans="1:9">
      <c r="A1417" s="17">
        <v>-1.6000000000000014</v>
      </c>
      <c r="B1417" s="27">
        <v>43495</v>
      </c>
      <c r="C1417" s="6">
        <f t="shared" si="130"/>
        <v>-1.2750000000000015</v>
      </c>
      <c r="D1417" s="18">
        <f t="shared" si="133"/>
        <v>0.94500000000000051</v>
      </c>
      <c r="E1417" s="1">
        <f t="shared" si="131"/>
        <v>146</v>
      </c>
      <c r="F1417" s="13">
        <f t="shared" si="132"/>
        <v>5.4704166666666669</v>
      </c>
      <c r="H1417" s="1">
        <f t="shared" si="129"/>
        <v>1</v>
      </c>
      <c r="I1417" s="13"/>
    </row>
    <row r="1418" spans="1:9">
      <c r="A1418" s="17">
        <v>-0.19999999999999929</v>
      </c>
      <c r="B1418" s="27">
        <v>43496</v>
      </c>
      <c r="C1418" s="6">
        <f t="shared" si="130"/>
        <v>0.12500000000000072</v>
      </c>
      <c r="D1418" s="18">
        <f t="shared" si="133"/>
        <v>0.86500000000000055</v>
      </c>
      <c r="E1418" s="1">
        <f t="shared" si="131"/>
        <v>147</v>
      </c>
      <c r="F1418" s="13">
        <f t="shared" si="132"/>
        <v>5.0270833333333336</v>
      </c>
      <c r="H1418" s="1">
        <f t="shared" si="129"/>
        <v>1</v>
      </c>
      <c r="I1418" s="13"/>
    </row>
    <row r="1419" spans="1:9">
      <c r="A1419" s="17">
        <v>0.60000000000000142</v>
      </c>
      <c r="B1419" s="27">
        <v>43497</v>
      </c>
      <c r="C1419" s="6">
        <f t="shared" si="130"/>
        <v>0.92500000000000138</v>
      </c>
      <c r="D1419" s="18">
        <f t="shared" si="133"/>
        <v>0.66500000000000059</v>
      </c>
      <c r="E1419" s="1">
        <f t="shared" si="131"/>
        <v>147</v>
      </c>
      <c r="F1419" s="13">
        <f t="shared" si="132"/>
        <v>4.7737500000000006</v>
      </c>
      <c r="H1419" s="1">
        <f t="shared" si="129"/>
        <v>0</v>
      </c>
      <c r="I1419" s="13"/>
    </row>
    <row r="1420" spans="1:9">
      <c r="A1420" s="17">
        <v>2.6000000000000014</v>
      </c>
      <c r="B1420" s="27">
        <v>43498</v>
      </c>
      <c r="C1420" s="6">
        <f t="shared" si="130"/>
        <v>2.9250000000000016</v>
      </c>
      <c r="D1420" s="18">
        <f t="shared" si="133"/>
        <v>0.76500000000000057</v>
      </c>
      <c r="E1420" s="1">
        <f t="shared" si="131"/>
        <v>147</v>
      </c>
      <c r="F1420" s="13">
        <f t="shared" si="132"/>
        <v>4.140416666666666</v>
      </c>
      <c r="H1420" s="1">
        <f t="shared" si="129"/>
        <v>0</v>
      </c>
      <c r="I1420" s="13"/>
    </row>
    <row r="1421" spans="1:9">
      <c r="A1421" s="17">
        <v>0.30000000000000071</v>
      </c>
      <c r="B1421" s="27">
        <v>43499</v>
      </c>
      <c r="C1421" s="6">
        <f t="shared" si="130"/>
        <v>0.62500000000000067</v>
      </c>
      <c r="D1421" s="18">
        <f t="shared" si="133"/>
        <v>0.12500000000000089</v>
      </c>
      <c r="E1421" s="1">
        <f t="shared" si="131"/>
        <v>147</v>
      </c>
      <c r="F1421" s="13">
        <f t="shared" si="132"/>
        <v>4.8687500000000004</v>
      </c>
      <c r="H1421" s="1">
        <f t="shared" si="129"/>
        <v>0</v>
      </c>
      <c r="I1421" s="13"/>
    </row>
    <row r="1422" spans="1:9">
      <c r="A1422" s="17">
        <v>-1.1000000000000014</v>
      </c>
      <c r="B1422" s="27">
        <v>43500</v>
      </c>
      <c r="C1422" s="6">
        <f t="shared" si="130"/>
        <v>-0.77500000000000147</v>
      </c>
      <c r="D1422" s="18">
        <f t="shared" si="133"/>
        <v>-0.21499999999999972</v>
      </c>
      <c r="E1422" s="1">
        <f t="shared" si="131"/>
        <v>148</v>
      </c>
      <c r="F1422" s="13">
        <f t="shared" si="132"/>
        <v>5.3120833333333337</v>
      </c>
      <c r="H1422" s="1">
        <f t="shared" si="129"/>
        <v>1</v>
      </c>
      <c r="I1422" s="13"/>
    </row>
    <row r="1423" spans="1:9">
      <c r="A1423" s="17">
        <v>-3.3999999999999986</v>
      </c>
      <c r="B1423" s="27">
        <v>43501</v>
      </c>
      <c r="C1423" s="6">
        <f t="shared" si="130"/>
        <v>-3.0749999999999984</v>
      </c>
      <c r="D1423" s="18">
        <f t="shared" si="133"/>
        <v>-1.2149999999999999</v>
      </c>
      <c r="E1423" s="1">
        <f t="shared" si="131"/>
        <v>149</v>
      </c>
      <c r="F1423" s="13">
        <f t="shared" si="132"/>
        <v>6.0404166666666672</v>
      </c>
      <c r="H1423" s="1">
        <f t="shared" si="129"/>
        <v>1</v>
      </c>
      <c r="I1423" s="13"/>
    </row>
    <row r="1424" spans="1:9">
      <c r="A1424" s="17">
        <v>-1.1000000000000014</v>
      </c>
      <c r="B1424" s="27">
        <v>43502</v>
      </c>
      <c r="C1424" s="6">
        <f t="shared" si="130"/>
        <v>-0.77500000000000147</v>
      </c>
      <c r="D1424" s="18">
        <f t="shared" si="133"/>
        <v>-0.7749999999999998</v>
      </c>
      <c r="E1424" s="1">
        <f t="shared" si="131"/>
        <v>150</v>
      </c>
      <c r="F1424" s="13">
        <f t="shared" si="132"/>
        <v>5.3120833333333337</v>
      </c>
      <c r="H1424" s="1">
        <f t="shared" si="129"/>
        <v>1</v>
      </c>
      <c r="I1424" s="13"/>
    </row>
    <row r="1425" spans="1:9">
      <c r="A1425" s="17">
        <v>-2.3999999999999986</v>
      </c>
      <c r="B1425" s="27">
        <v>43503</v>
      </c>
      <c r="C1425" s="6">
        <f t="shared" si="130"/>
        <v>-2.0749999999999984</v>
      </c>
      <c r="D1425" s="18">
        <f t="shared" si="133"/>
        <v>0.34500000000000047</v>
      </c>
      <c r="E1425" s="1">
        <f t="shared" si="131"/>
        <v>151</v>
      </c>
      <c r="F1425" s="13">
        <f t="shared" si="132"/>
        <v>5.7237499999999999</v>
      </c>
      <c r="H1425" s="1">
        <f t="shared" ref="H1425:H1488" si="134">IF(F1425&gt;H$15,1,0)</f>
        <v>1</v>
      </c>
      <c r="I1425" s="13"/>
    </row>
    <row r="1426" spans="1:9">
      <c r="A1426" s="17">
        <v>2.5</v>
      </c>
      <c r="B1426" s="27">
        <v>43504</v>
      </c>
      <c r="C1426" s="6">
        <f t="shared" ref="C1426:C1489" si="135">A1426+A$16</f>
        <v>2.8250000000000002</v>
      </c>
      <c r="D1426" s="18">
        <f t="shared" si="133"/>
        <v>2.125</v>
      </c>
      <c r="E1426" s="1">
        <f t="shared" ref="E1426:E1489" si="136">E1425+H1426</f>
        <v>151</v>
      </c>
      <c r="F1426" s="13">
        <f t="shared" ref="F1426:F1489" si="137">IF(F$16-$C1426&gt;0,(F$16+F$14-$C1426)*F$15/30,0)</f>
        <v>4.172083333333334</v>
      </c>
      <c r="H1426" s="1">
        <f t="shared" si="134"/>
        <v>0</v>
      </c>
      <c r="I1426" s="13"/>
    </row>
    <row r="1427" spans="1:9">
      <c r="A1427" s="17">
        <v>4.5</v>
      </c>
      <c r="B1427" s="27">
        <v>43505</v>
      </c>
      <c r="C1427" s="6">
        <f t="shared" si="135"/>
        <v>4.8250000000000002</v>
      </c>
      <c r="D1427" s="18">
        <f t="shared" si="133"/>
        <v>3.1850000000000001</v>
      </c>
      <c r="E1427" s="1">
        <f t="shared" si="136"/>
        <v>151</v>
      </c>
      <c r="F1427" s="13">
        <f t="shared" si="137"/>
        <v>3.5387500000000003</v>
      </c>
      <c r="H1427" s="1">
        <f t="shared" si="134"/>
        <v>0</v>
      </c>
      <c r="I1427" s="13"/>
    </row>
    <row r="1428" spans="1:9">
      <c r="A1428" s="17">
        <v>5.5</v>
      </c>
      <c r="B1428" s="27">
        <v>43506</v>
      </c>
      <c r="C1428" s="6">
        <f t="shared" si="135"/>
        <v>5.8250000000000002</v>
      </c>
      <c r="D1428" s="18">
        <f t="shared" ref="D1428:D1491" si="138">SUM(C1426:C1430)/5</f>
        <v>4.0049999999999999</v>
      </c>
      <c r="E1428" s="1">
        <f t="shared" si="136"/>
        <v>151</v>
      </c>
      <c r="F1428" s="13">
        <f t="shared" si="137"/>
        <v>3.2220833333333334</v>
      </c>
      <c r="H1428" s="1">
        <f t="shared" si="134"/>
        <v>0</v>
      </c>
      <c r="I1428" s="13"/>
    </row>
    <row r="1429" spans="1:9">
      <c r="A1429" s="17">
        <v>4.1999999999999993</v>
      </c>
      <c r="B1429" s="27">
        <v>43507</v>
      </c>
      <c r="C1429" s="6">
        <f t="shared" si="135"/>
        <v>4.5249999999999995</v>
      </c>
      <c r="D1429" s="18">
        <f t="shared" si="138"/>
        <v>4.4049999999999994</v>
      </c>
      <c r="E1429" s="1">
        <f t="shared" si="136"/>
        <v>151</v>
      </c>
      <c r="F1429" s="13">
        <f t="shared" si="137"/>
        <v>3.6337500000000005</v>
      </c>
      <c r="H1429" s="1">
        <f t="shared" si="134"/>
        <v>0</v>
      </c>
      <c r="I1429" s="13"/>
    </row>
    <row r="1430" spans="1:9">
      <c r="A1430" s="17">
        <v>1.6999999999999993</v>
      </c>
      <c r="B1430" s="27">
        <v>43508</v>
      </c>
      <c r="C1430" s="6">
        <f t="shared" si="135"/>
        <v>2.0249999999999995</v>
      </c>
      <c r="D1430" s="18">
        <f t="shared" si="138"/>
        <v>4.4849999999999994</v>
      </c>
      <c r="E1430" s="1">
        <f t="shared" si="136"/>
        <v>151</v>
      </c>
      <c r="F1430" s="13">
        <f t="shared" si="137"/>
        <v>4.425416666666667</v>
      </c>
      <c r="H1430" s="1">
        <f t="shared" si="134"/>
        <v>0</v>
      </c>
      <c r="I1430" s="13"/>
    </row>
    <row r="1431" spans="1:9">
      <c r="A1431" s="17">
        <v>4.5</v>
      </c>
      <c r="B1431" s="27">
        <v>43509</v>
      </c>
      <c r="C1431" s="6">
        <f t="shared" si="135"/>
        <v>4.8250000000000002</v>
      </c>
      <c r="D1431" s="18">
        <f t="shared" si="138"/>
        <v>4.0649999999999995</v>
      </c>
      <c r="E1431" s="1">
        <f t="shared" si="136"/>
        <v>151</v>
      </c>
      <c r="F1431" s="13">
        <f t="shared" si="137"/>
        <v>3.5387500000000003</v>
      </c>
      <c r="H1431" s="1">
        <f t="shared" si="134"/>
        <v>0</v>
      </c>
      <c r="I1431" s="13"/>
    </row>
    <row r="1432" spans="1:9">
      <c r="A1432" s="17">
        <v>4.8999999999999986</v>
      </c>
      <c r="B1432" s="27">
        <v>43510</v>
      </c>
      <c r="C1432" s="6">
        <f t="shared" si="135"/>
        <v>5.2249999999999988</v>
      </c>
      <c r="D1432" s="18">
        <f t="shared" si="138"/>
        <v>3.4049999999999989</v>
      </c>
      <c r="E1432" s="1">
        <f t="shared" si="136"/>
        <v>151</v>
      </c>
      <c r="F1432" s="13">
        <f t="shared" si="137"/>
        <v>3.4120833333333342</v>
      </c>
      <c r="H1432" s="1">
        <f t="shared" si="134"/>
        <v>0</v>
      </c>
      <c r="I1432" s="13"/>
    </row>
    <row r="1433" spans="1:9">
      <c r="A1433" s="17">
        <v>3.3999999999999986</v>
      </c>
      <c r="B1433" s="27">
        <v>43511</v>
      </c>
      <c r="C1433" s="6">
        <f t="shared" si="135"/>
        <v>3.7249999999999988</v>
      </c>
      <c r="D1433" s="18">
        <f t="shared" si="138"/>
        <v>3.504999999999999</v>
      </c>
      <c r="E1433" s="1">
        <f t="shared" si="136"/>
        <v>151</v>
      </c>
      <c r="F1433" s="13">
        <f t="shared" si="137"/>
        <v>3.8870833333333343</v>
      </c>
      <c r="H1433" s="1">
        <f t="shared" si="134"/>
        <v>0</v>
      </c>
      <c r="I1433" s="13"/>
    </row>
    <row r="1434" spans="1:9">
      <c r="A1434" s="17">
        <v>0.89999999999999858</v>
      </c>
      <c r="B1434" s="27">
        <v>43512</v>
      </c>
      <c r="C1434" s="6">
        <f t="shared" si="135"/>
        <v>1.2249999999999985</v>
      </c>
      <c r="D1434" s="18">
        <f t="shared" si="138"/>
        <v>2.964999999999999</v>
      </c>
      <c r="E1434" s="1">
        <f t="shared" si="136"/>
        <v>151</v>
      </c>
      <c r="F1434" s="13">
        <f t="shared" si="137"/>
        <v>4.67875</v>
      </c>
      <c r="H1434" s="1">
        <f t="shared" si="134"/>
        <v>0</v>
      </c>
      <c r="I1434" s="13"/>
    </row>
    <row r="1435" spans="1:9">
      <c r="A1435" s="17">
        <v>2.1999999999999993</v>
      </c>
      <c r="B1435" s="27">
        <v>43513</v>
      </c>
      <c r="C1435" s="6">
        <f t="shared" si="135"/>
        <v>2.5249999999999995</v>
      </c>
      <c r="D1435" s="18">
        <f t="shared" si="138"/>
        <v>2.8849999999999993</v>
      </c>
      <c r="E1435" s="1">
        <f t="shared" si="136"/>
        <v>151</v>
      </c>
      <c r="F1435" s="13">
        <f t="shared" si="137"/>
        <v>4.2670833333333338</v>
      </c>
      <c r="H1435" s="1">
        <f t="shared" si="134"/>
        <v>0</v>
      </c>
      <c r="I1435" s="13"/>
    </row>
    <row r="1436" spans="1:9">
      <c r="A1436" s="17">
        <v>1.8000000000000007</v>
      </c>
      <c r="B1436" s="27">
        <v>43514</v>
      </c>
      <c r="C1436" s="6">
        <f t="shared" si="135"/>
        <v>2.1250000000000009</v>
      </c>
      <c r="D1436" s="18">
        <f t="shared" si="138"/>
        <v>3.1049999999999995</v>
      </c>
      <c r="E1436" s="1">
        <f t="shared" si="136"/>
        <v>151</v>
      </c>
      <c r="F1436" s="13">
        <f t="shared" si="137"/>
        <v>4.3937499999999998</v>
      </c>
      <c r="H1436" s="1">
        <f t="shared" si="134"/>
        <v>0</v>
      </c>
      <c r="I1436" s="13"/>
    </row>
    <row r="1437" spans="1:9">
      <c r="A1437" s="17">
        <v>4.5</v>
      </c>
      <c r="B1437" s="27">
        <v>43515</v>
      </c>
      <c r="C1437" s="6">
        <f t="shared" si="135"/>
        <v>4.8250000000000002</v>
      </c>
      <c r="D1437" s="18">
        <f t="shared" si="138"/>
        <v>4.1450000000000005</v>
      </c>
      <c r="E1437" s="1">
        <f t="shared" si="136"/>
        <v>151</v>
      </c>
      <c r="F1437" s="13">
        <f t="shared" si="137"/>
        <v>3.5387500000000003</v>
      </c>
      <c r="H1437" s="1">
        <f t="shared" si="134"/>
        <v>0</v>
      </c>
      <c r="I1437" s="13"/>
    </row>
    <row r="1438" spans="1:9">
      <c r="A1438" s="17">
        <v>4.5</v>
      </c>
      <c r="B1438" s="27">
        <v>43516</v>
      </c>
      <c r="C1438" s="6">
        <f t="shared" si="135"/>
        <v>4.8250000000000002</v>
      </c>
      <c r="D1438" s="18">
        <f t="shared" si="138"/>
        <v>4.5449999999999999</v>
      </c>
      <c r="E1438" s="1">
        <f t="shared" si="136"/>
        <v>151</v>
      </c>
      <c r="F1438" s="13">
        <f t="shared" si="137"/>
        <v>3.5387500000000003</v>
      </c>
      <c r="H1438" s="1">
        <f t="shared" si="134"/>
        <v>0</v>
      </c>
      <c r="I1438" s="13"/>
    </row>
    <row r="1439" spans="1:9">
      <c r="A1439" s="17">
        <v>6.1000000000000014</v>
      </c>
      <c r="B1439" s="27">
        <v>43517</v>
      </c>
      <c r="C1439" s="6">
        <f t="shared" si="135"/>
        <v>6.4250000000000016</v>
      </c>
      <c r="D1439" s="18">
        <f t="shared" si="138"/>
        <v>3.6250000000000009</v>
      </c>
      <c r="E1439" s="1">
        <f t="shared" si="136"/>
        <v>151</v>
      </c>
      <c r="F1439" s="13">
        <f t="shared" si="137"/>
        <v>3.032083333333333</v>
      </c>
      <c r="H1439" s="1">
        <f t="shared" si="134"/>
        <v>0</v>
      </c>
      <c r="I1439" s="13"/>
    </row>
    <row r="1440" spans="1:9">
      <c r="A1440" s="17">
        <v>4.1999999999999993</v>
      </c>
      <c r="B1440" s="27">
        <v>43518</v>
      </c>
      <c r="C1440" s="6">
        <f t="shared" si="135"/>
        <v>4.5249999999999995</v>
      </c>
      <c r="D1440" s="18">
        <f t="shared" si="138"/>
        <v>2.6050000000000004</v>
      </c>
      <c r="E1440" s="1">
        <f t="shared" si="136"/>
        <v>151</v>
      </c>
      <c r="F1440" s="13">
        <f t="shared" si="137"/>
        <v>3.6337500000000005</v>
      </c>
      <c r="H1440" s="1">
        <f t="shared" si="134"/>
        <v>0</v>
      </c>
      <c r="I1440" s="13"/>
    </row>
    <row r="1441" spans="1:9">
      <c r="A1441" s="17">
        <v>-2.7999999999999972</v>
      </c>
      <c r="B1441" s="27">
        <v>43519</v>
      </c>
      <c r="C1441" s="6">
        <f t="shared" si="135"/>
        <v>-2.474999999999997</v>
      </c>
      <c r="D1441" s="18">
        <f t="shared" si="138"/>
        <v>2.9650000000000007</v>
      </c>
      <c r="E1441" s="1">
        <f t="shared" si="136"/>
        <v>152</v>
      </c>
      <c r="F1441" s="13">
        <f t="shared" si="137"/>
        <v>5.8504166666666659</v>
      </c>
      <c r="H1441" s="1">
        <f t="shared" si="134"/>
        <v>1</v>
      </c>
      <c r="I1441" s="13"/>
    </row>
    <row r="1442" spans="1:9">
      <c r="A1442" s="17">
        <v>-0.60000000000000142</v>
      </c>
      <c r="B1442" s="27">
        <v>43520</v>
      </c>
      <c r="C1442" s="6">
        <f t="shared" si="135"/>
        <v>-0.27500000000000141</v>
      </c>
      <c r="D1442" s="18">
        <f t="shared" si="138"/>
        <v>3.2650000000000006</v>
      </c>
      <c r="E1442" s="1">
        <f t="shared" si="136"/>
        <v>153</v>
      </c>
      <c r="F1442" s="13">
        <f t="shared" si="137"/>
        <v>5.1537500000000005</v>
      </c>
      <c r="H1442" s="1">
        <f t="shared" si="134"/>
        <v>1</v>
      </c>
      <c r="I1442" s="13"/>
    </row>
    <row r="1443" spans="1:9">
      <c r="A1443" s="17">
        <v>6.3000000000000007</v>
      </c>
      <c r="B1443" s="27">
        <v>43521</v>
      </c>
      <c r="C1443" s="6">
        <f t="shared" si="135"/>
        <v>6.6250000000000009</v>
      </c>
      <c r="D1443" s="18">
        <f t="shared" si="138"/>
        <v>3.7050000000000005</v>
      </c>
      <c r="E1443" s="1">
        <f t="shared" si="136"/>
        <v>153</v>
      </c>
      <c r="F1443" s="13">
        <f t="shared" si="137"/>
        <v>2.96875</v>
      </c>
      <c r="H1443" s="1">
        <f t="shared" si="134"/>
        <v>0</v>
      </c>
      <c r="I1443" s="13"/>
    </row>
    <row r="1444" spans="1:9">
      <c r="A1444" s="17">
        <v>7.6000000000000014</v>
      </c>
      <c r="B1444" s="27">
        <v>43522</v>
      </c>
      <c r="C1444" s="6">
        <f t="shared" si="135"/>
        <v>7.9250000000000016</v>
      </c>
      <c r="D1444" s="18">
        <f t="shared" si="138"/>
        <v>6.3049999999999997</v>
      </c>
      <c r="E1444" s="1">
        <f t="shared" si="136"/>
        <v>153</v>
      </c>
      <c r="F1444" s="13">
        <f t="shared" si="137"/>
        <v>2.5570833333333329</v>
      </c>
      <c r="H1444" s="1">
        <f t="shared" si="134"/>
        <v>0</v>
      </c>
      <c r="I1444" s="13"/>
    </row>
    <row r="1445" spans="1:9">
      <c r="A1445" s="17">
        <v>6.3999999999999986</v>
      </c>
      <c r="B1445" s="27">
        <v>43523</v>
      </c>
      <c r="C1445" s="6">
        <f t="shared" si="135"/>
        <v>6.7249999999999988</v>
      </c>
      <c r="D1445" s="18">
        <f t="shared" si="138"/>
        <v>8.125</v>
      </c>
      <c r="E1445" s="1">
        <f t="shared" si="136"/>
        <v>153</v>
      </c>
      <c r="F1445" s="13">
        <f t="shared" si="137"/>
        <v>2.9370833333333342</v>
      </c>
      <c r="H1445" s="1">
        <f t="shared" si="134"/>
        <v>0</v>
      </c>
      <c r="I1445" s="13"/>
    </row>
    <row r="1446" spans="1:9">
      <c r="A1446" s="17">
        <v>10.199999999999999</v>
      </c>
      <c r="B1446" s="27">
        <v>43524</v>
      </c>
      <c r="C1446" s="6">
        <f t="shared" si="135"/>
        <v>10.524999999999999</v>
      </c>
      <c r="D1446" s="18">
        <f t="shared" si="138"/>
        <v>7.7050000000000001</v>
      </c>
      <c r="E1446" s="1">
        <f t="shared" si="136"/>
        <v>153</v>
      </c>
      <c r="F1446" s="13">
        <f t="shared" si="137"/>
        <v>1.7337500000000006</v>
      </c>
      <c r="H1446" s="1">
        <f t="shared" si="134"/>
        <v>0</v>
      </c>
      <c r="I1446" s="13"/>
    </row>
    <row r="1447" spans="1:9">
      <c r="A1447" s="17">
        <v>8.5</v>
      </c>
      <c r="B1447" s="27">
        <v>43525</v>
      </c>
      <c r="C1447" s="6">
        <f t="shared" si="135"/>
        <v>8.8249999999999993</v>
      </c>
      <c r="D1447" s="18">
        <f t="shared" si="138"/>
        <v>8.004999999999999</v>
      </c>
      <c r="E1447" s="1">
        <f t="shared" si="136"/>
        <v>153</v>
      </c>
      <c r="F1447" s="13">
        <f t="shared" si="137"/>
        <v>2.2720833333333337</v>
      </c>
      <c r="H1447" s="1">
        <f t="shared" si="134"/>
        <v>0</v>
      </c>
      <c r="I1447" s="13"/>
    </row>
    <row r="1448" spans="1:9">
      <c r="A1448" s="17">
        <v>4.1999999999999993</v>
      </c>
      <c r="B1448" s="27">
        <v>43526</v>
      </c>
      <c r="C1448" s="6">
        <f t="shared" si="135"/>
        <v>4.5249999999999995</v>
      </c>
      <c r="D1448" s="18">
        <f t="shared" si="138"/>
        <v>8.8649999999999984</v>
      </c>
      <c r="E1448" s="1">
        <f t="shared" si="136"/>
        <v>153</v>
      </c>
      <c r="F1448" s="13">
        <f t="shared" si="137"/>
        <v>3.6337500000000005</v>
      </c>
      <c r="H1448" s="1">
        <f t="shared" si="134"/>
        <v>0</v>
      </c>
      <c r="I1448" s="13"/>
    </row>
    <row r="1449" spans="1:9">
      <c r="A1449" s="17">
        <v>9.1000000000000014</v>
      </c>
      <c r="B1449" s="27">
        <v>43527</v>
      </c>
      <c r="C1449" s="6">
        <f t="shared" si="135"/>
        <v>9.4250000000000007</v>
      </c>
      <c r="D1449" s="18">
        <f t="shared" si="138"/>
        <v>7.9249999999999998</v>
      </c>
      <c r="E1449" s="1">
        <f t="shared" si="136"/>
        <v>153</v>
      </c>
      <c r="F1449" s="13">
        <f t="shared" si="137"/>
        <v>2.0820833333333328</v>
      </c>
      <c r="H1449" s="1">
        <f t="shared" si="134"/>
        <v>0</v>
      </c>
      <c r="I1449" s="13"/>
    </row>
    <row r="1450" spans="1:9">
      <c r="A1450" s="17">
        <v>10.7</v>
      </c>
      <c r="B1450" s="27">
        <v>43528</v>
      </c>
      <c r="C1450" s="6">
        <f t="shared" si="135"/>
        <v>11.024999999999999</v>
      </c>
      <c r="D1450" s="18">
        <f t="shared" si="138"/>
        <v>7.4849999999999994</v>
      </c>
      <c r="E1450" s="1">
        <f t="shared" si="136"/>
        <v>153</v>
      </c>
      <c r="F1450" s="13">
        <f t="shared" si="137"/>
        <v>1.5754166666666671</v>
      </c>
      <c r="H1450" s="1">
        <f t="shared" si="134"/>
        <v>0</v>
      </c>
      <c r="I1450" s="13"/>
    </row>
    <row r="1451" spans="1:9">
      <c r="A1451" s="17">
        <v>5.5</v>
      </c>
      <c r="B1451" s="27">
        <v>43529</v>
      </c>
      <c r="C1451" s="6">
        <f t="shared" si="135"/>
        <v>5.8250000000000002</v>
      </c>
      <c r="D1451" s="18">
        <f t="shared" si="138"/>
        <v>8.4250000000000007</v>
      </c>
      <c r="E1451" s="1">
        <f t="shared" si="136"/>
        <v>153</v>
      </c>
      <c r="F1451" s="13">
        <f t="shared" si="137"/>
        <v>3.2220833333333334</v>
      </c>
      <c r="H1451" s="1">
        <f t="shared" si="134"/>
        <v>0</v>
      </c>
      <c r="I1451" s="13"/>
    </row>
    <row r="1452" spans="1:9">
      <c r="A1452" s="17">
        <v>6.3000000000000007</v>
      </c>
      <c r="B1452" s="27">
        <v>43530</v>
      </c>
      <c r="C1452" s="6">
        <f t="shared" si="135"/>
        <v>6.6250000000000009</v>
      </c>
      <c r="D1452" s="18">
        <f t="shared" si="138"/>
        <v>8.125</v>
      </c>
      <c r="E1452" s="1">
        <f t="shared" si="136"/>
        <v>153</v>
      </c>
      <c r="F1452" s="13">
        <f t="shared" si="137"/>
        <v>2.96875</v>
      </c>
      <c r="H1452" s="1">
        <f t="shared" si="134"/>
        <v>0</v>
      </c>
      <c r="I1452" s="13"/>
    </row>
    <row r="1453" spans="1:9">
      <c r="A1453" s="17">
        <v>8.8999999999999986</v>
      </c>
      <c r="B1453" s="27">
        <v>43531</v>
      </c>
      <c r="C1453" s="6">
        <f t="shared" si="135"/>
        <v>9.2249999999999979</v>
      </c>
      <c r="D1453" s="18">
        <f t="shared" si="138"/>
        <v>7.5049999999999999</v>
      </c>
      <c r="E1453" s="1">
        <f t="shared" si="136"/>
        <v>153</v>
      </c>
      <c r="F1453" s="13">
        <f t="shared" si="137"/>
        <v>2.1454166666666676</v>
      </c>
      <c r="H1453" s="1">
        <f t="shared" si="134"/>
        <v>0</v>
      </c>
      <c r="I1453" s="13"/>
    </row>
    <row r="1454" spans="1:9">
      <c r="A1454" s="17">
        <v>7.6000000000000014</v>
      </c>
      <c r="B1454" s="27">
        <v>43532</v>
      </c>
      <c r="C1454" s="6">
        <f t="shared" si="135"/>
        <v>7.9250000000000016</v>
      </c>
      <c r="D1454" s="18">
        <f t="shared" si="138"/>
        <v>7.8650000000000002</v>
      </c>
      <c r="E1454" s="1">
        <f t="shared" si="136"/>
        <v>153</v>
      </c>
      <c r="F1454" s="13">
        <f t="shared" si="137"/>
        <v>2.5570833333333329</v>
      </c>
      <c r="H1454" s="1">
        <f t="shared" si="134"/>
        <v>0</v>
      </c>
      <c r="I1454" s="13"/>
    </row>
    <row r="1455" spans="1:9">
      <c r="A1455" s="17">
        <v>7.6000000000000014</v>
      </c>
      <c r="B1455" s="27">
        <v>43533</v>
      </c>
      <c r="C1455" s="6">
        <f t="shared" si="135"/>
        <v>7.9250000000000016</v>
      </c>
      <c r="D1455" s="18">
        <f t="shared" si="138"/>
        <v>7.2650000000000006</v>
      </c>
      <c r="E1455" s="1">
        <f t="shared" si="136"/>
        <v>153</v>
      </c>
      <c r="F1455" s="13">
        <f t="shared" si="137"/>
        <v>2.5570833333333329</v>
      </c>
      <c r="H1455" s="1">
        <f t="shared" si="134"/>
        <v>0</v>
      </c>
      <c r="I1455" s="13"/>
    </row>
    <row r="1456" spans="1:9">
      <c r="A1456" s="17">
        <v>7.3000000000000007</v>
      </c>
      <c r="B1456" s="27">
        <v>43534</v>
      </c>
      <c r="C1456" s="6">
        <f t="shared" si="135"/>
        <v>7.6250000000000009</v>
      </c>
      <c r="D1456" s="18">
        <f t="shared" si="138"/>
        <v>6.3050000000000015</v>
      </c>
      <c r="E1456" s="1">
        <f t="shared" si="136"/>
        <v>153</v>
      </c>
      <c r="F1456" s="13">
        <f t="shared" si="137"/>
        <v>2.6520833333333331</v>
      </c>
      <c r="H1456" s="1">
        <f t="shared" si="134"/>
        <v>0</v>
      </c>
      <c r="I1456" s="13"/>
    </row>
    <row r="1457" spans="1:9">
      <c r="A1457" s="17">
        <v>3.3000000000000007</v>
      </c>
      <c r="B1457" s="27">
        <v>43535</v>
      </c>
      <c r="C1457" s="6">
        <f t="shared" si="135"/>
        <v>3.6250000000000009</v>
      </c>
      <c r="D1457" s="18">
        <f t="shared" si="138"/>
        <v>6.1450000000000014</v>
      </c>
      <c r="E1457" s="1">
        <f t="shared" si="136"/>
        <v>153</v>
      </c>
      <c r="F1457" s="13">
        <f t="shared" si="137"/>
        <v>3.9187500000000002</v>
      </c>
      <c r="H1457" s="1">
        <f t="shared" si="134"/>
        <v>0</v>
      </c>
      <c r="I1457" s="13"/>
    </row>
    <row r="1458" spans="1:9">
      <c r="A1458" s="17">
        <v>4.1000000000000014</v>
      </c>
      <c r="B1458" s="27">
        <v>43536</v>
      </c>
      <c r="C1458" s="6">
        <f t="shared" si="135"/>
        <v>4.4250000000000016</v>
      </c>
      <c r="D1458" s="18">
        <f t="shared" si="138"/>
        <v>5.785000000000001</v>
      </c>
      <c r="E1458" s="1">
        <f t="shared" si="136"/>
        <v>153</v>
      </c>
      <c r="F1458" s="13">
        <f t="shared" si="137"/>
        <v>3.6654166666666663</v>
      </c>
      <c r="H1458" s="1">
        <f t="shared" si="134"/>
        <v>0</v>
      </c>
      <c r="I1458" s="13"/>
    </row>
    <row r="1459" spans="1:9">
      <c r="A1459" s="17">
        <v>6.8000000000000007</v>
      </c>
      <c r="B1459" s="27">
        <v>43537</v>
      </c>
      <c r="C1459" s="6">
        <f t="shared" si="135"/>
        <v>7.1250000000000009</v>
      </c>
      <c r="D1459" s="18">
        <f t="shared" si="138"/>
        <v>5.8450000000000006</v>
      </c>
      <c r="E1459" s="1">
        <f t="shared" si="136"/>
        <v>153</v>
      </c>
      <c r="F1459" s="13">
        <f t="shared" si="137"/>
        <v>2.8104166666666668</v>
      </c>
      <c r="H1459" s="1">
        <f t="shared" si="134"/>
        <v>0</v>
      </c>
      <c r="I1459" s="13"/>
    </row>
    <row r="1460" spans="1:9">
      <c r="A1460" s="17">
        <v>5.8000000000000007</v>
      </c>
      <c r="B1460" s="27">
        <v>43538</v>
      </c>
      <c r="C1460" s="6">
        <f t="shared" si="135"/>
        <v>6.1250000000000009</v>
      </c>
      <c r="D1460" s="18">
        <f t="shared" si="138"/>
        <v>6.6650000000000009</v>
      </c>
      <c r="E1460" s="1">
        <f t="shared" si="136"/>
        <v>153</v>
      </c>
      <c r="F1460" s="13">
        <f t="shared" si="137"/>
        <v>3.1270833333333332</v>
      </c>
      <c r="H1460" s="1">
        <f t="shared" si="134"/>
        <v>0</v>
      </c>
      <c r="I1460" s="13"/>
    </row>
    <row r="1461" spans="1:9">
      <c r="A1461" s="17">
        <v>7.6000000000000014</v>
      </c>
      <c r="B1461" s="27">
        <v>43539</v>
      </c>
      <c r="C1461" s="6">
        <f t="shared" si="135"/>
        <v>7.9250000000000016</v>
      </c>
      <c r="D1461" s="18">
        <f t="shared" si="138"/>
        <v>7.9450000000000003</v>
      </c>
      <c r="E1461" s="1">
        <f t="shared" si="136"/>
        <v>153</v>
      </c>
      <c r="F1461" s="13">
        <f t="shared" si="137"/>
        <v>2.5570833333333329</v>
      </c>
      <c r="H1461" s="1">
        <f t="shared" si="134"/>
        <v>0</v>
      </c>
      <c r="I1461" s="13"/>
    </row>
    <row r="1462" spans="1:9">
      <c r="A1462" s="17">
        <v>7.3999999999999986</v>
      </c>
      <c r="B1462" s="27">
        <v>43540</v>
      </c>
      <c r="C1462" s="6">
        <f t="shared" si="135"/>
        <v>7.7249999999999988</v>
      </c>
      <c r="D1462" s="18">
        <f t="shared" si="138"/>
        <v>7.6850000000000005</v>
      </c>
      <c r="E1462" s="1">
        <f t="shared" si="136"/>
        <v>153</v>
      </c>
      <c r="F1462" s="13">
        <f t="shared" si="137"/>
        <v>2.6204166666666677</v>
      </c>
      <c r="H1462" s="1">
        <f t="shared" si="134"/>
        <v>0</v>
      </c>
      <c r="I1462" s="13"/>
    </row>
    <row r="1463" spans="1:9">
      <c r="A1463" s="17">
        <v>10.5</v>
      </c>
      <c r="B1463" s="27">
        <v>43541</v>
      </c>
      <c r="C1463" s="6">
        <f t="shared" si="135"/>
        <v>10.824999999999999</v>
      </c>
      <c r="D1463" s="18">
        <f t="shared" si="138"/>
        <v>7.3650000000000002</v>
      </c>
      <c r="E1463" s="1">
        <f t="shared" si="136"/>
        <v>153</v>
      </c>
      <c r="F1463" s="13">
        <f t="shared" si="137"/>
        <v>1.6387500000000004</v>
      </c>
      <c r="H1463" s="1">
        <f t="shared" si="134"/>
        <v>0</v>
      </c>
      <c r="I1463" s="13"/>
    </row>
    <row r="1464" spans="1:9">
      <c r="A1464" s="17">
        <v>5.5</v>
      </c>
      <c r="B1464" s="27">
        <v>43542</v>
      </c>
      <c r="C1464" s="6">
        <f t="shared" si="135"/>
        <v>5.8250000000000002</v>
      </c>
      <c r="D1464" s="18">
        <f t="shared" si="138"/>
        <v>7.0649999999999995</v>
      </c>
      <c r="E1464" s="1">
        <f t="shared" si="136"/>
        <v>153</v>
      </c>
      <c r="F1464" s="13">
        <f t="shared" si="137"/>
        <v>3.2220833333333334</v>
      </c>
      <c r="H1464" s="1">
        <f t="shared" si="134"/>
        <v>0</v>
      </c>
      <c r="I1464" s="13"/>
    </row>
    <row r="1465" spans="1:9">
      <c r="A1465" s="17">
        <v>4.1999999999999993</v>
      </c>
      <c r="B1465" s="27">
        <v>43543</v>
      </c>
      <c r="C1465" s="6">
        <f t="shared" si="135"/>
        <v>4.5249999999999995</v>
      </c>
      <c r="D1465" s="18">
        <f t="shared" si="138"/>
        <v>6.9849999999999994</v>
      </c>
      <c r="E1465" s="1">
        <f t="shared" si="136"/>
        <v>153</v>
      </c>
      <c r="F1465" s="13">
        <f t="shared" si="137"/>
        <v>3.6337500000000005</v>
      </c>
      <c r="H1465" s="1">
        <f t="shared" si="134"/>
        <v>0</v>
      </c>
      <c r="I1465" s="13"/>
    </row>
    <row r="1466" spans="1:9">
      <c r="A1466" s="17">
        <v>6.1000000000000014</v>
      </c>
      <c r="B1466" s="27">
        <v>43544</v>
      </c>
      <c r="C1466" s="6">
        <f t="shared" si="135"/>
        <v>6.4250000000000016</v>
      </c>
      <c r="D1466" s="18">
        <f t="shared" si="138"/>
        <v>6.8849999999999998</v>
      </c>
      <c r="E1466" s="1">
        <f t="shared" si="136"/>
        <v>153</v>
      </c>
      <c r="F1466" s="13">
        <f t="shared" si="137"/>
        <v>3.032083333333333</v>
      </c>
      <c r="H1466" s="1">
        <f t="shared" si="134"/>
        <v>0</v>
      </c>
      <c r="I1466" s="13"/>
    </row>
    <row r="1467" spans="1:9">
      <c r="A1467" s="17">
        <v>7</v>
      </c>
      <c r="B1467" s="27">
        <v>43545</v>
      </c>
      <c r="C1467" s="6">
        <f t="shared" si="135"/>
        <v>7.3250000000000002</v>
      </c>
      <c r="D1467" s="18">
        <f t="shared" si="138"/>
        <v>8.1849999999999987</v>
      </c>
      <c r="E1467" s="1">
        <f t="shared" si="136"/>
        <v>153</v>
      </c>
      <c r="F1467" s="13">
        <f t="shared" si="137"/>
        <v>2.7470833333333338</v>
      </c>
      <c r="H1467" s="1">
        <f t="shared" si="134"/>
        <v>0</v>
      </c>
      <c r="I1467" s="13"/>
    </row>
    <row r="1468" spans="1:9">
      <c r="A1468" s="17">
        <v>10</v>
      </c>
      <c r="B1468" s="27">
        <v>43546</v>
      </c>
      <c r="C1468" s="6">
        <f t="shared" si="135"/>
        <v>10.324999999999999</v>
      </c>
      <c r="D1468" s="18">
        <f t="shared" si="138"/>
        <v>9.125</v>
      </c>
      <c r="E1468" s="1">
        <f t="shared" si="136"/>
        <v>153</v>
      </c>
      <c r="F1468" s="13">
        <f t="shared" si="137"/>
        <v>1.7970833333333336</v>
      </c>
      <c r="H1468" s="1">
        <f t="shared" si="134"/>
        <v>0</v>
      </c>
      <c r="I1468" s="13"/>
    </row>
    <row r="1469" spans="1:9">
      <c r="A1469" s="17">
        <v>12</v>
      </c>
      <c r="B1469" s="27">
        <v>43547</v>
      </c>
      <c r="C1469" s="6">
        <f t="shared" si="135"/>
        <v>12.324999999999999</v>
      </c>
      <c r="D1469" s="18">
        <f t="shared" si="138"/>
        <v>9.1649999999999991</v>
      </c>
      <c r="E1469" s="1">
        <f t="shared" si="136"/>
        <v>153</v>
      </c>
      <c r="F1469" s="13">
        <f t="shared" si="137"/>
        <v>1.1637500000000003</v>
      </c>
      <c r="H1469" s="1">
        <f t="shared" si="134"/>
        <v>0</v>
      </c>
      <c r="I1469" s="13"/>
    </row>
    <row r="1470" spans="1:9">
      <c r="A1470" s="17">
        <v>8.8999999999999986</v>
      </c>
      <c r="B1470" s="27">
        <v>43548</v>
      </c>
      <c r="C1470" s="6">
        <f t="shared" si="135"/>
        <v>9.2249999999999979</v>
      </c>
      <c r="D1470" s="18">
        <f t="shared" si="138"/>
        <v>8.8450000000000006</v>
      </c>
      <c r="E1470" s="1">
        <f t="shared" si="136"/>
        <v>153</v>
      </c>
      <c r="F1470" s="13">
        <f t="shared" si="137"/>
        <v>2.1454166666666676</v>
      </c>
      <c r="H1470" s="1">
        <f t="shared" si="134"/>
        <v>0</v>
      </c>
      <c r="I1470" s="13"/>
    </row>
    <row r="1471" spans="1:9">
      <c r="A1471" s="17">
        <v>6.3000000000000007</v>
      </c>
      <c r="B1471" s="27">
        <v>43549</v>
      </c>
      <c r="C1471" s="6">
        <f t="shared" si="135"/>
        <v>6.6250000000000009</v>
      </c>
      <c r="D1471" s="18">
        <f t="shared" si="138"/>
        <v>8.0650000000000013</v>
      </c>
      <c r="E1471" s="1">
        <f t="shared" si="136"/>
        <v>153</v>
      </c>
      <c r="F1471" s="13">
        <f t="shared" si="137"/>
        <v>2.96875</v>
      </c>
      <c r="H1471" s="1">
        <f t="shared" si="134"/>
        <v>0</v>
      </c>
      <c r="I1471" s="13"/>
    </row>
    <row r="1472" spans="1:9">
      <c r="A1472" s="17">
        <v>5.3999999999999986</v>
      </c>
      <c r="B1472" s="27">
        <v>43550</v>
      </c>
      <c r="C1472" s="6">
        <f t="shared" si="135"/>
        <v>5.7249999999999988</v>
      </c>
      <c r="D1472" s="18">
        <f t="shared" si="138"/>
        <v>7.2849999999999993</v>
      </c>
      <c r="E1472" s="1">
        <f t="shared" si="136"/>
        <v>153</v>
      </c>
      <c r="F1472" s="13">
        <f t="shared" si="137"/>
        <v>3.253750000000001</v>
      </c>
      <c r="H1472" s="1">
        <f t="shared" si="134"/>
        <v>0</v>
      </c>
      <c r="I1472" s="13"/>
    </row>
    <row r="1473" spans="1:9">
      <c r="A1473" s="17">
        <v>6.1000000000000014</v>
      </c>
      <c r="B1473" s="27">
        <v>43551</v>
      </c>
      <c r="C1473" s="6">
        <f t="shared" si="135"/>
        <v>6.4250000000000016</v>
      </c>
      <c r="D1473" s="18">
        <f t="shared" si="138"/>
        <v>7.2650000000000006</v>
      </c>
      <c r="E1473" s="1">
        <f t="shared" si="136"/>
        <v>153</v>
      </c>
      <c r="F1473" s="13">
        <f t="shared" si="137"/>
        <v>3.032083333333333</v>
      </c>
      <c r="H1473" s="1">
        <f t="shared" si="134"/>
        <v>0</v>
      </c>
      <c r="I1473" s="13"/>
    </row>
    <row r="1474" spans="1:9">
      <c r="A1474" s="17">
        <v>8.1000000000000014</v>
      </c>
      <c r="B1474" s="27">
        <v>43552</v>
      </c>
      <c r="C1474" s="6">
        <f t="shared" si="135"/>
        <v>8.4250000000000007</v>
      </c>
      <c r="D1474" s="18">
        <f t="shared" si="138"/>
        <v>7.8650000000000002</v>
      </c>
      <c r="E1474" s="1">
        <f t="shared" si="136"/>
        <v>153</v>
      </c>
      <c r="F1474" s="13">
        <f t="shared" si="137"/>
        <v>2.3987499999999997</v>
      </c>
      <c r="H1474" s="1">
        <f t="shared" si="134"/>
        <v>0</v>
      </c>
      <c r="I1474" s="13"/>
    </row>
    <row r="1475" spans="1:9">
      <c r="A1475" s="17">
        <v>8.8000000000000007</v>
      </c>
      <c r="B1475" s="27">
        <v>43553</v>
      </c>
      <c r="C1475" s="6">
        <f t="shared" si="135"/>
        <v>9.125</v>
      </c>
      <c r="D1475" s="18">
        <f t="shared" si="138"/>
        <v>8.8849999999999998</v>
      </c>
      <c r="E1475" s="1">
        <f t="shared" si="136"/>
        <v>153</v>
      </c>
      <c r="F1475" s="13">
        <f t="shared" si="137"/>
        <v>2.1770833333333335</v>
      </c>
      <c r="H1475" s="1">
        <f t="shared" si="134"/>
        <v>0</v>
      </c>
      <c r="I1475" s="13"/>
    </row>
    <row r="1476" spans="1:9">
      <c r="A1476" s="17">
        <v>9.3000000000000007</v>
      </c>
      <c r="B1476" s="27">
        <v>43554</v>
      </c>
      <c r="C1476" s="6">
        <f t="shared" si="135"/>
        <v>9.625</v>
      </c>
      <c r="D1476" s="18">
        <f t="shared" si="138"/>
        <v>9.125</v>
      </c>
      <c r="E1476" s="1">
        <f t="shared" si="136"/>
        <v>153</v>
      </c>
      <c r="F1476" s="13">
        <f t="shared" si="137"/>
        <v>2.0187499999999998</v>
      </c>
      <c r="H1476" s="1">
        <f t="shared" si="134"/>
        <v>0</v>
      </c>
      <c r="I1476" s="13"/>
    </row>
    <row r="1477" spans="1:9">
      <c r="A1477" s="17">
        <v>10.5</v>
      </c>
      <c r="B1477" s="27">
        <v>43555</v>
      </c>
      <c r="C1477" s="6">
        <f t="shared" si="135"/>
        <v>10.824999999999999</v>
      </c>
      <c r="D1477" s="18">
        <f t="shared" si="138"/>
        <v>9.245000000000001</v>
      </c>
      <c r="E1477" s="1">
        <f t="shared" si="136"/>
        <v>153</v>
      </c>
      <c r="F1477" s="13">
        <f t="shared" si="137"/>
        <v>1.6387500000000004</v>
      </c>
      <c r="H1477" s="1">
        <f t="shared" si="134"/>
        <v>0</v>
      </c>
      <c r="I1477" s="13"/>
    </row>
    <row r="1478" spans="1:9">
      <c r="A1478" s="17">
        <v>7.3000000000000007</v>
      </c>
      <c r="B1478" s="27">
        <v>43556</v>
      </c>
      <c r="C1478" s="6">
        <f t="shared" si="135"/>
        <v>7.6250000000000009</v>
      </c>
      <c r="D1478" s="18">
        <f t="shared" si="138"/>
        <v>10.004999999999999</v>
      </c>
      <c r="E1478" s="1">
        <f t="shared" si="136"/>
        <v>153</v>
      </c>
      <c r="F1478" s="13">
        <f t="shared" si="137"/>
        <v>2.6520833333333331</v>
      </c>
      <c r="H1478" s="1">
        <f t="shared" si="134"/>
        <v>0</v>
      </c>
      <c r="I1478" s="13"/>
    </row>
    <row r="1479" spans="1:9">
      <c r="A1479" s="17">
        <v>8.6999999999999993</v>
      </c>
      <c r="B1479" s="27">
        <v>43557</v>
      </c>
      <c r="C1479" s="6">
        <f t="shared" si="135"/>
        <v>9.0249999999999986</v>
      </c>
      <c r="D1479" s="18">
        <f t="shared" si="138"/>
        <v>10.824999999999999</v>
      </c>
      <c r="E1479" s="1">
        <f t="shared" si="136"/>
        <v>153</v>
      </c>
      <c r="F1479" s="13">
        <f t="shared" si="137"/>
        <v>2.2087500000000007</v>
      </c>
      <c r="H1479" s="1">
        <f t="shared" si="134"/>
        <v>0</v>
      </c>
      <c r="I1479" s="13"/>
    </row>
    <row r="1480" spans="1:9">
      <c r="A1480" s="17">
        <v>12.600000000000001</v>
      </c>
      <c r="B1480" s="27">
        <v>43558</v>
      </c>
      <c r="C1480" s="6">
        <f t="shared" si="135"/>
        <v>12.925000000000001</v>
      </c>
      <c r="D1480" s="18">
        <f t="shared" si="138"/>
        <v>11.304999999999998</v>
      </c>
      <c r="E1480" s="1">
        <f t="shared" si="136"/>
        <v>153</v>
      </c>
      <c r="F1480" s="13">
        <f t="shared" si="137"/>
        <v>0.97374999999999967</v>
      </c>
      <c r="H1480" s="1">
        <f t="shared" si="134"/>
        <v>0</v>
      </c>
      <c r="I1480" s="13"/>
    </row>
    <row r="1481" spans="1:9">
      <c r="A1481" s="17">
        <v>13.399999999999999</v>
      </c>
      <c r="B1481" s="27">
        <v>43559</v>
      </c>
      <c r="C1481" s="6">
        <f t="shared" si="135"/>
        <v>13.724999999999998</v>
      </c>
      <c r="D1481" s="18">
        <f t="shared" si="138"/>
        <v>12.204999999999998</v>
      </c>
      <c r="E1481" s="1">
        <f t="shared" si="136"/>
        <v>153</v>
      </c>
      <c r="F1481" s="13">
        <f t="shared" si="137"/>
        <v>0</v>
      </c>
      <c r="H1481" s="1">
        <f t="shared" si="134"/>
        <v>0</v>
      </c>
      <c r="I1481" s="13"/>
    </row>
    <row r="1482" spans="1:9">
      <c r="A1482" s="17">
        <v>12.899999999999999</v>
      </c>
      <c r="B1482" s="27">
        <v>43560</v>
      </c>
      <c r="C1482" s="6">
        <f t="shared" si="135"/>
        <v>13.224999999999998</v>
      </c>
      <c r="D1482" s="18">
        <f t="shared" si="138"/>
        <v>12.504999999999999</v>
      </c>
      <c r="E1482" s="1">
        <f t="shared" si="136"/>
        <v>153</v>
      </c>
      <c r="F1482" s="13">
        <f t="shared" si="137"/>
        <v>0</v>
      </c>
      <c r="H1482" s="1">
        <f t="shared" si="134"/>
        <v>0</v>
      </c>
      <c r="I1482" s="13"/>
    </row>
    <row r="1483" spans="1:9">
      <c r="A1483" s="17">
        <v>11.8</v>
      </c>
      <c r="B1483" s="27">
        <v>43561</v>
      </c>
      <c r="C1483" s="6">
        <f t="shared" si="135"/>
        <v>12.125</v>
      </c>
      <c r="D1483" s="18">
        <f t="shared" si="138"/>
        <v>12.544999999999998</v>
      </c>
      <c r="E1483" s="1">
        <f t="shared" si="136"/>
        <v>153</v>
      </c>
      <c r="F1483" s="13">
        <f t="shared" si="137"/>
        <v>1.2270833333333333</v>
      </c>
      <c r="H1483" s="1">
        <f t="shared" si="134"/>
        <v>0</v>
      </c>
      <c r="I1483" s="13"/>
    </row>
    <row r="1484" spans="1:9">
      <c r="A1484" s="17">
        <v>10.199999999999999</v>
      </c>
      <c r="B1484" s="27">
        <v>43562</v>
      </c>
      <c r="C1484" s="6">
        <f t="shared" si="135"/>
        <v>10.524999999999999</v>
      </c>
      <c r="D1484" s="18">
        <f t="shared" si="138"/>
        <v>11.984999999999999</v>
      </c>
      <c r="E1484" s="1">
        <f t="shared" si="136"/>
        <v>153</v>
      </c>
      <c r="F1484" s="13">
        <f t="shared" si="137"/>
        <v>1.7337500000000006</v>
      </c>
      <c r="H1484" s="1">
        <f t="shared" si="134"/>
        <v>0</v>
      </c>
      <c r="I1484" s="13"/>
    </row>
    <row r="1485" spans="1:9">
      <c r="A1485" s="17">
        <v>12.8</v>
      </c>
      <c r="B1485" s="27">
        <v>43563</v>
      </c>
      <c r="C1485" s="6">
        <f t="shared" si="135"/>
        <v>13.125</v>
      </c>
      <c r="D1485" s="18">
        <f t="shared" si="138"/>
        <v>10.705000000000002</v>
      </c>
      <c r="E1485" s="1">
        <f t="shared" si="136"/>
        <v>153</v>
      </c>
      <c r="F1485" s="13">
        <f t="shared" si="137"/>
        <v>0</v>
      </c>
      <c r="H1485" s="1">
        <f t="shared" si="134"/>
        <v>0</v>
      </c>
      <c r="I1485" s="13"/>
    </row>
    <row r="1486" spans="1:9">
      <c r="A1486" s="17">
        <v>10.600000000000001</v>
      </c>
      <c r="B1486" s="27">
        <v>43564</v>
      </c>
      <c r="C1486" s="6">
        <f t="shared" si="135"/>
        <v>10.925000000000001</v>
      </c>
      <c r="D1486" s="18">
        <f t="shared" si="138"/>
        <v>9.2650000000000023</v>
      </c>
      <c r="E1486" s="1">
        <f t="shared" si="136"/>
        <v>153</v>
      </c>
      <c r="F1486" s="13">
        <f t="shared" si="137"/>
        <v>1.607083333333333</v>
      </c>
      <c r="H1486" s="1">
        <f t="shared" si="134"/>
        <v>0</v>
      </c>
      <c r="I1486" s="13"/>
    </row>
    <row r="1487" spans="1:9">
      <c r="A1487" s="17">
        <v>6.5</v>
      </c>
      <c r="B1487" s="27">
        <v>43565</v>
      </c>
      <c r="C1487" s="6">
        <f t="shared" si="135"/>
        <v>6.8250000000000002</v>
      </c>
      <c r="D1487" s="18">
        <f t="shared" si="138"/>
        <v>7.8450000000000015</v>
      </c>
      <c r="E1487" s="1">
        <f t="shared" si="136"/>
        <v>153</v>
      </c>
      <c r="F1487" s="13">
        <f t="shared" si="137"/>
        <v>2.905416666666667</v>
      </c>
      <c r="H1487" s="1">
        <f t="shared" si="134"/>
        <v>0</v>
      </c>
      <c r="I1487" s="13"/>
    </row>
    <row r="1488" spans="1:9">
      <c r="A1488" s="17">
        <v>4.6000000000000014</v>
      </c>
      <c r="B1488" s="27">
        <v>43566</v>
      </c>
      <c r="C1488" s="6">
        <f t="shared" si="135"/>
        <v>4.9250000000000016</v>
      </c>
      <c r="D1488" s="18">
        <f t="shared" si="138"/>
        <v>6.165</v>
      </c>
      <c r="E1488" s="1">
        <f t="shared" si="136"/>
        <v>153</v>
      </c>
      <c r="F1488" s="13">
        <f t="shared" si="137"/>
        <v>3.5070833333333331</v>
      </c>
      <c r="H1488" s="1">
        <f t="shared" si="134"/>
        <v>0</v>
      </c>
      <c r="I1488" s="13"/>
    </row>
    <row r="1489" spans="1:9">
      <c r="A1489" s="17">
        <v>3.1000000000000014</v>
      </c>
      <c r="B1489" s="27">
        <v>43567</v>
      </c>
      <c r="C1489" s="6">
        <f t="shared" si="135"/>
        <v>3.4250000000000016</v>
      </c>
      <c r="D1489" s="18">
        <f t="shared" si="138"/>
        <v>4.9650000000000007</v>
      </c>
      <c r="E1489" s="1">
        <f t="shared" si="136"/>
        <v>153</v>
      </c>
      <c r="F1489" s="13">
        <f t="shared" si="137"/>
        <v>3.9820833333333332</v>
      </c>
      <c r="H1489" s="1">
        <f t="shared" ref="H1489:H1552" si="139">IF(F1489&gt;H$15,1,0)</f>
        <v>0</v>
      </c>
      <c r="I1489" s="13"/>
    </row>
    <row r="1490" spans="1:9">
      <c r="A1490" s="17">
        <v>4.3999999999999986</v>
      </c>
      <c r="B1490" s="27">
        <v>43568</v>
      </c>
      <c r="C1490" s="6">
        <f t="shared" ref="C1490:C1553" si="140">A1490+A$16</f>
        <v>4.7249999999999988</v>
      </c>
      <c r="D1490" s="18">
        <f t="shared" si="138"/>
        <v>5.4250000000000007</v>
      </c>
      <c r="E1490" s="1">
        <f t="shared" ref="E1490:E1553" si="141">E1489+H1490</f>
        <v>153</v>
      </c>
      <c r="F1490" s="13">
        <f t="shared" ref="F1490:F1553" si="142">IF(F$16-$C1490&gt;0,(F$16+F$14-$C1490)*F$15/30,0)</f>
        <v>3.5704166666666675</v>
      </c>
      <c r="H1490" s="1">
        <f t="shared" si="139"/>
        <v>0</v>
      </c>
      <c r="I1490" s="13"/>
    </row>
    <row r="1491" spans="1:9">
      <c r="A1491" s="17">
        <v>4.6000000000000014</v>
      </c>
      <c r="B1491" s="27">
        <v>43569</v>
      </c>
      <c r="C1491" s="6">
        <f t="shared" si="140"/>
        <v>4.9250000000000016</v>
      </c>
      <c r="D1491" s="18">
        <f t="shared" si="138"/>
        <v>6.2450000000000001</v>
      </c>
      <c r="E1491" s="1">
        <f t="shared" si="141"/>
        <v>153</v>
      </c>
      <c r="F1491" s="13">
        <f t="shared" si="142"/>
        <v>3.5070833333333331</v>
      </c>
      <c r="H1491" s="1">
        <f t="shared" si="139"/>
        <v>0</v>
      </c>
      <c r="I1491" s="13"/>
    </row>
    <row r="1492" spans="1:9">
      <c r="A1492" s="17">
        <v>8.8000000000000007</v>
      </c>
      <c r="B1492" s="27">
        <v>43570</v>
      </c>
      <c r="C1492" s="6">
        <f t="shared" si="140"/>
        <v>9.125</v>
      </c>
      <c r="D1492" s="18">
        <f t="shared" ref="D1492:D1555" si="143">SUM(C1490:C1494)/5</f>
        <v>7.6649999999999991</v>
      </c>
      <c r="E1492" s="1">
        <f t="shared" si="141"/>
        <v>153</v>
      </c>
      <c r="F1492" s="13">
        <f t="shared" si="142"/>
        <v>2.1770833333333335</v>
      </c>
      <c r="H1492" s="1">
        <f t="shared" si="139"/>
        <v>0</v>
      </c>
      <c r="I1492" s="13"/>
    </row>
    <row r="1493" spans="1:9">
      <c r="A1493" s="17">
        <v>8.6999999999999993</v>
      </c>
      <c r="B1493" s="27">
        <v>43571</v>
      </c>
      <c r="C1493" s="6">
        <f t="shared" si="140"/>
        <v>9.0249999999999986</v>
      </c>
      <c r="D1493" s="18">
        <f t="shared" si="143"/>
        <v>9.264999999999997</v>
      </c>
      <c r="E1493" s="1">
        <f t="shared" si="141"/>
        <v>153</v>
      </c>
      <c r="F1493" s="13">
        <f t="shared" si="142"/>
        <v>2.2087500000000007</v>
      </c>
      <c r="H1493" s="1">
        <f t="shared" si="139"/>
        <v>0</v>
      </c>
      <c r="I1493" s="13"/>
    </row>
    <row r="1494" spans="1:9">
      <c r="A1494" s="17">
        <v>10.199999999999999</v>
      </c>
      <c r="B1494" s="27">
        <v>43572</v>
      </c>
      <c r="C1494" s="6">
        <f t="shared" si="140"/>
        <v>10.524999999999999</v>
      </c>
      <c r="D1494" s="18">
        <f t="shared" si="143"/>
        <v>11.304999999999998</v>
      </c>
      <c r="E1494" s="1">
        <f t="shared" si="141"/>
        <v>153</v>
      </c>
      <c r="F1494" s="13">
        <f t="shared" si="142"/>
        <v>1.7337500000000006</v>
      </c>
      <c r="H1494" s="1">
        <f t="shared" si="139"/>
        <v>0</v>
      </c>
      <c r="I1494" s="13"/>
    </row>
    <row r="1495" spans="1:9">
      <c r="A1495" s="17">
        <v>12.399999999999999</v>
      </c>
      <c r="B1495" s="27">
        <v>43573</v>
      </c>
      <c r="C1495" s="6">
        <f t="shared" si="140"/>
        <v>12.724999999999998</v>
      </c>
      <c r="D1495" s="18">
        <f t="shared" si="143"/>
        <v>12.384999999999998</v>
      </c>
      <c r="E1495" s="1">
        <f t="shared" si="141"/>
        <v>153</v>
      </c>
      <c r="F1495" s="13">
        <f t="shared" si="142"/>
        <v>1.037083333333334</v>
      </c>
      <c r="H1495" s="1">
        <f t="shared" si="139"/>
        <v>0</v>
      </c>
      <c r="I1495" s="13"/>
    </row>
    <row r="1496" spans="1:9">
      <c r="A1496" s="17">
        <v>14.8</v>
      </c>
      <c r="B1496" s="27">
        <v>43574</v>
      </c>
      <c r="C1496" s="6">
        <f t="shared" si="140"/>
        <v>15.125</v>
      </c>
      <c r="D1496" s="18">
        <f t="shared" si="143"/>
        <v>13.425000000000001</v>
      </c>
      <c r="E1496" s="1">
        <f t="shared" si="141"/>
        <v>153</v>
      </c>
      <c r="F1496" s="13">
        <f t="shared" si="142"/>
        <v>0</v>
      </c>
      <c r="H1496" s="1">
        <f t="shared" si="139"/>
        <v>0</v>
      </c>
      <c r="I1496" s="13"/>
    </row>
    <row r="1497" spans="1:9">
      <c r="A1497" s="17">
        <v>14.2</v>
      </c>
      <c r="B1497" s="27">
        <v>43575</v>
      </c>
      <c r="C1497" s="6">
        <f t="shared" si="140"/>
        <v>14.524999999999999</v>
      </c>
      <c r="D1497" s="18">
        <f t="shared" si="143"/>
        <v>13.904999999999998</v>
      </c>
      <c r="E1497" s="1">
        <f t="shared" si="141"/>
        <v>153</v>
      </c>
      <c r="F1497" s="13">
        <f t="shared" si="142"/>
        <v>0</v>
      </c>
      <c r="H1497" s="1">
        <f t="shared" si="139"/>
        <v>0</v>
      </c>
      <c r="I1497" s="13"/>
    </row>
    <row r="1498" spans="1:9">
      <c r="A1498" s="17">
        <v>13.899999999999999</v>
      </c>
      <c r="B1498" s="27">
        <v>43576</v>
      </c>
      <c r="C1498" s="6">
        <f t="shared" si="140"/>
        <v>14.224999999999998</v>
      </c>
      <c r="D1498" s="18">
        <f t="shared" si="143"/>
        <v>13.804999999999998</v>
      </c>
      <c r="E1498" s="1">
        <f t="shared" si="141"/>
        <v>153</v>
      </c>
      <c r="F1498" s="13">
        <f t="shared" si="142"/>
        <v>0</v>
      </c>
      <c r="H1498" s="1">
        <f t="shared" si="139"/>
        <v>0</v>
      </c>
      <c r="I1498" s="13"/>
    </row>
    <row r="1499" spans="1:9">
      <c r="A1499" s="17">
        <v>12.600000000000001</v>
      </c>
      <c r="B1499" s="27">
        <v>43577</v>
      </c>
      <c r="C1499" s="6">
        <f t="shared" si="140"/>
        <v>12.925000000000001</v>
      </c>
      <c r="D1499" s="18">
        <f t="shared" si="143"/>
        <v>13.884999999999996</v>
      </c>
      <c r="E1499" s="1">
        <f t="shared" si="141"/>
        <v>153</v>
      </c>
      <c r="F1499" s="13">
        <f t="shared" si="142"/>
        <v>0.97374999999999967</v>
      </c>
      <c r="H1499" s="1">
        <f t="shared" si="139"/>
        <v>0</v>
      </c>
      <c r="I1499" s="13"/>
    </row>
    <row r="1500" spans="1:9">
      <c r="A1500" s="17">
        <v>11.899999999999999</v>
      </c>
      <c r="B1500" s="27">
        <v>43578</v>
      </c>
      <c r="C1500" s="6">
        <f t="shared" si="140"/>
        <v>12.224999999999998</v>
      </c>
      <c r="D1500" s="18">
        <f t="shared" si="143"/>
        <v>14.625</v>
      </c>
      <c r="E1500" s="1">
        <f t="shared" si="141"/>
        <v>153</v>
      </c>
      <c r="F1500" s="13">
        <f t="shared" si="142"/>
        <v>1.1954166666666672</v>
      </c>
      <c r="H1500" s="1">
        <f t="shared" si="139"/>
        <v>0</v>
      </c>
      <c r="I1500" s="13"/>
    </row>
    <row r="1501" spans="1:9">
      <c r="A1501" s="17">
        <v>15.2</v>
      </c>
      <c r="B1501" s="27">
        <v>43579</v>
      </c>
      <c r="C1501" s="6">
        <f t="shared" si="140"/>
        <v>15.524999999999999</v>
      </c>
      <c r="D1501" s="18">
        <f t="shared" si="143"/>
        <v>15.384999999999996</v>
      </c>
      <c r="E1501" s="1">
        <f t="shared" si="141"/>
        <v>153</v>
      </c>
      <c r="F1501" s="13">
        <f t="shared" si="142"/>
        <v>0</v>
      </c>
      <c r="H1501" s="1">
        <f t="shared" si="139"/>
        <v>0</v>
      </c>
      <c r="I1501" s="13"/>
    </row>
    <row r="1502" spans="1:9">
      <c r="A1502" s="17">
        <v>17.899999999999999</v>
      </c>
      <c r="B1502" s="27">
        <v>43580</v>
      </c>
      <c r="C1502" s="6">
        <f t="shared" si="140"/>
        <v>18.224999999999998</v>
      </c>
      <c r="D1502" s="18">
        <f t="shared" si="143"/>
        <v>15.084999999999999</v>
      </c>
      <c r="E1502" s="1">
        <f t="shared" si="141"/>
        <v>153</v>
      </c>
      <c r="F1502" s="13">
        <f t="shared" si="142"/>
        <v>0</v>
      </c>
      <c r="H1502" s="1">
        <f t="shared" si="139"/>
        <v>0</v>
      </c>
      <c r="I1502" s="13"/>
    </row>
    <row r="1503" spans="1:9">
      <c r="A1503" s="17">
        <v>17.7</v>
      </c>
      <c r="B1503" s="27">
        <v>43581</v>
      </c>
      <c r="C1503" s="6">
        <f t="shared" si="140"/>
        <v>18.024999999999999</v>
      </c>
      <c r="D1503" s="18">
        <f t="shared" si="143"/>
        <v>14.645</v>
      </c>
      <c r="E1503" s="1">
        <f t="shared" si="141"/>
        <v>153</v>
      </c>
      <c r="F1503" s="13">
        <f t="shared" si="142"/>
        <v>0</v>
      </c>
      <c r="H1503" s="1">
        <f t="shared" si="139"/>
        <v>0</v>
      </c>
      <c r="I1503" s="13"/>
    </row>
    <row r="1504" spans="1:9">
      <c r="A1504" s="17">
        <v>11.100000000000001</v>
      </c>
      <c r="B1504" s="27">
        <v>43582</v>
      </c>
      <c r="C1504" s="6">
        <f t="shared" si="140"/>
        <v>11.425000000000001</v>
      </c>
      <c r="D1504" s="18">
        <f t="shared" si="143"/>
        <v>13.204999999999998</v>
      </c>
      <c r="E1504" s="1">
        <f t="shared" si="141"/>
        <v>153</v>
      </c>
      <c r="F1504" s="13">
        <f t="shared" si="142"/>
        <v>1.4487499999999998</v>
      </c>
      <c r="H1504" s="1">
        <f t="shared" si="139"/>
        <v>0</v>
      </c>
      <c r="I1504" s="13"/>
    </row>
    <row r="1505" spans="1:9">
      <c r="A1505" s="17">
        <v>9.6999999999999993</v>
      </c>
      <c r="B1505" s="27">
        <v>43583</v>
      </c>
      <c r="C1505" s="6">
        <f t="shared" si="140"/>
        <v>10.024999999999999</v>
      </c>
      <c r="D1505" s="18">
        <f t="shared" si="143"/>
        <v>11.864999999999998</v>
      </c>
      <c r="E1505" s="1">
        <f t="shared" si="141"/>
        <v>153</v>
      </c>
      <c r="F1505" s="13">
        <f t="shared" si="142"/>
        <v>1.892083333333334</v>
      </c>
      <c r="H1505" s="1">
        <f t="shared" si="139"/>
        <v>0</v>
      </c>
      <c r="I1505" s="13"/>
    </row>
    <row r="1506" spans="1:9">
      <c r="A1506" s="17">
        <v>8</v>
      </c>
      <c r="B1506" s="27">
        <v>43584</v>
      </c>
      <c r="C1506" s="6">
        <f t="shared" si="140"/>
        <v>8.3249999999999993</v>
      </c>
      <c r="D1506" s="18">
        <f t="shared" si="143"/>
        <v>10.584999999999999</v>
      </c>
      <c r="E1506" s="1">
        <f t="shared" si="141"/>
        <v>153</v>
      </c>
      <c r="F1506" s="13">
        <f t="shared" si="142"/>
        <v>2.4304166666666669</v>
      </c>
      <c r="H1506" s="1">
        <f t="shared" si="139"/>
        <v>0</v>
      </c>
      <c r="I1506" s="13"/>
    </row>
    <row r="1507" spans="1:9">
      <c r="A1507" s="17">
        <v>11.2</v>
      </c>
      <c r="B1507" s="27">
        <v>43585</v>
      </c>
      <c r="C1507" s="6">
        <f t="shared" si="140"/>
        <v>11.524999999999999</v>
      </c>
      <c r="D1507" s="18">
        <f t="shared" si="143"/>
        <v>11.145</v>
      </c>
      <c r="E1507" s="1">
        <f t="shared" si="141"/>
        <v>153</v>
      </c>
      <c r="F1507" s="13">
        <f t="shared" si="142"/>
        <v>1.4170833333333339</v>
      </c>
      <c r="H1507" s="1">
        <f t="shared" si="139"/>
        <v>0</v>
      </c>
      <c r="I1507" s="13"/>
    </row>
    <row r="1508" spans="1:9">
      <c r="A1508" s="17">
        <v>11.3</v>
      </c>
      <c r="B1508" s="27">
        <v>43586</v>
      </c>
      <c r="C1508" s="6">
        <f t="shared" si="140"/>
        <v>11.625</v>
      </c>
      <c r="D1508" s="18">
        <f t="shared" si="143"/>
        <v>11.004999999999999</v>
      </c>
      <c r="E1508" s="1">
        <f t="shared" si="141"/>
        <v>153</v>
      </c>
      <c r="F1508" s="13">
        <f t="shared" si="142"/>
        <v>1.3854166666666667</v>
      </c>
      <c r="H1508" s="1">
        <f t="shared" si="139"/>
        <v>0</v>
      </c>
      <c r="I1508" s="13"/>
    </row>
    <row r="1509" spans="1:9">
      <c r="A1509" s="17">
        <v>13.899999999999999</v>
      </c>
      <c r="B1509" s="27">
        <v>43587</v>
      </c>
      <c r="C1509" s="6">
        <f t="shared" si="140"/>
        <v>14.224999999999998</v>
      </c>
      <c r="D1509" s="18">
        <f t="shared" si="143"/>
        <v>10.645</v>
      </c>
      <c r="E1509" s="1">
        <f t="shared" si="141"/>
        <v>153</v>
      </c>
      <c r="F1509" s="13">
        <f t="shared" si="142"/>
        <v>0</v>
      </c>
      <c r="H1509" s="1">
        <f t="shared" si="139"/>
        <v>0</v>
      </c>
      <c r="I1509" s="13"/>
    </row>
    <row r="1510" spans="1:9">
      <c r="A1510" s="17">
        <v>9</v>
      </c>
      <c r="B1510" s="27">
        <v>43588</v>
      </c>
      <c r="C1510" s="6">
        <f t="shared" si="140"/>
        <v>9.3249999999999993</v>
      </c>
      <c r="D1510" s="18">
        <f t="shared" si="143"/>
        <v>9.5250000000000004</v>
      </c>
      <c r="E1510" s="1">
        <f t="shared" si="141"/>
        <v>153</v>
      </c>
      <c r="F1510" s="13">
        <f t="shared" si="142"/>
        <v>2.1137500000000005</v>
      </c>
      <c r="H1510" s="1">
        <f t="shared" si="139"/>
        <v>0</v>
      </c>
      <c r="I1510" s="13"/>
    </row>
    <row r="1511" spans="1:9">
      <c r="A1511" s="17">
        <v>6.1999999999999993</v>
      </c>
      <c r="B1511" s="27">
        <v>43589</v>
      </c>
      <c r="C1511" s="6">
        <f t="shared" si="140"/>
        <v>6.5249999999999995</v>
      </c>
      <c r="D1511" s="18">
        <f t="shared" si="143"/>
        <v>8.5850000000000009</v>
      </c>
      <c r="E1511" s="1">
        <f t="shared" si="141"/>
        <v>153</v>
      </c>
      <c r="F1511" s="13">
        <f t="shared" si="142"/>
        <v>3.0004166666666672</v>
      </c>
      <c r="H1511" s="1">
        <f t="shared" si="139"/>
        <v>0</v>
      </c>
      <c r="I1511" s="13"/>
    </row>
    <row r="1512" spans="1:9">
      <c r="A1512" s="17">
        <v>5.6000000000000014</v>
      </c>
      <c r="B1512" s="27">
        <v>43590</v>
      </c>
      <c r="C1512" s="6">
        <f t="shared" si="140"/>
        <v>5.9250000000000016</v>
      </c>
      <c r="D1512" s="18">
        <f t="shared" si="143"/>
        <v>7.2050000000000001</v>
      </c>
      <c r="E1512" s="1">
        <f t="shared" si="141"/>
        <v>153</v>
      </c>
      <c r="F1512" s="13">
        <f t="shared" si="142"/>
        <v>3.1904166666666662</v>
      </c>
      <c r="H1512" s="1">
        <f t="shared" si="139"/>
        <v>0</v>
      </c>
      <c r="I1512" s="13"/>
    </row>
    <row r="1513" spans="1:9">
      <c r="A1513" s="17">
        <v>6.6000000000000014</v>
      </c>
      <c r="B1513" s="27">
        <v>43591</v>
      </c>
      <c r="C1513" s="6">
        <f t="shared" si="140"/>
        <v>6.9250000000000016</v>
      </c>
      <c r="D1513" s="18">
        <f t="shared" si="143"/>
        <v>7.705000000000001</v>
      </c>
      <c r="E1513" s="1">
        <f t="shared" si="141"/>
        <v>153</v>
      </c>
      <c r="F1513" s="13">
        <f t="shared" si="142"/>
        <v>2.8737499999999998</v>
      </c>
      <c r="H1513" s="1">
        <f t="shared" si="139"/>
        <v>0</v>
      </c>
      <c r="I1513" s="13"/>
    </row>
    <row r="1514" spans="1:9">
      <c r="A1514" s="17">
        <v>7</v>
      </c>
      <c r="B1514" s="27">
        <v>43592</v>
      </c>
      <c r="C1514" s="6">
        <f t="shared" si="140"/>
        <v>7.3250000000000002</v>
      </c>
      <c r="D1514" s="18">
        <f t="shared" si="143"/>
        <v>9.125</v>
      </c>
      <c r="E1514" s="1">
        <f t="shared" si="141"/>
        <v>153</v>
      </c>
      <c r="F1514" s="13">
        <f t="shared" si="142"/>
        <v>2.7470833333333338</v>
      </c>
      <c r="H1514" s="1">
        <f t="shared" si="139"/>
        <v>0</v>
      </c>
      <c r="I1514" s="13"/>
    </row>
    <row r="1515" spans="1:9">
      <c r="A1515" s="17">
        <v>11.5</v>
      </c>
      <c r="B1515" s="27">
        <v>43593</v>
      </c>
      <c r="C1515" s="6">
        <f t="shared" si="140"/>
        <v>11.824999999999999</v>
      </c>
      <c r="D1515" s="18">
        <f t="shared" si="143"/>
        <v>10.684999999999999</v>
      </c>
      <c r="E1515" s="1">
        <f t="shared" si="141"/>
        <v>153</v>
      </c>
      <c r="F1515" s="13">
        <f t="shared" si="142"/>
        <v>1.3220833333333337</v>
      </c>
      <c r="H1515" s="1">
        <f t="shared" si="139"/>
        <v>0</v>
      </c>
      <c r="I1515" s="13"/>
    </row>
    <row r="1516" spans="1:9">
      <c r="A1516" s="17">
        <v>13.3</v>
      </c>
      <c r="B1516" s="27">
        <v>43594</v>
      </c>
      <c r="C1516" s="6">
        <f t="shared" si="140"/>
        <v>13.625</v>
      </c>
      <c r="D1516" s="18">
        <f t="shared" si="143"/>
        <v>11.525</v>
      </c>
      <c r="E1516" s="1">
        <f t="shared" si="141"/>
        <v>153</v>
      </c>
      <c r="F1516" s="13">
        <f t="shared" si="142"/>
        <v>0</v>
      </c>
      <c r="H1516" s="1">
        <f t="shared" si="139"/>
        <v>0</v>
      </c>
      <c r="I1516" s="13"/>
    </row>
    <row r="1517" spans="1:9">
      <c r="A1517" s="17">
        <v>13.399999999999999</v>
      </c>
      <c r="B1517" s="27">
        <v>43595</v>
      </c>
      <c r="C1517" s="6">
        <f t="shared" si="140"/>
        <v>13.724999999999998</v>
      </c>
      <c r="D1517" s="18">
        <f t="shared" si="143"/>
        <v>12.104999999999999</v>
      </c>
      <c r="E1517" s="1">
        <f t="shared" si="141"/>
        <v>153</v>
      </c>
      <c r="F1517" s="13">
        <f t="shared" si="142"/>
        <v>0</v>
      </c>
      <c r="H1517" s="1">
        <f t="shared" si="139"/>
        <v>0</v>
      </c>
      <c r="I1517" s="13"/>
    </row>
    <row r="1518" spans="1:9">
      <c r="A1518" s="17">
        <v>10.8</v>
      </c>
      <c r="B1518" s="27">
        <v>43596</v>
      </c>
      <c r="C1518" s="6">
        <f t="shared" si="140"/>
        <v>11.125</v>
      </c>
      <c r="D1518" s="18">
        <f t="shared" si="143"/>
        <v>11.864999999999998</v>
      </c>
      <c r="E1518" s="1">
        <f t="shared" si="141"/>
        <v>153</v>
      </c>
      <c r="F1518" s="13">
        <f t="shared" si="142"/>
        <v>1.54375</v>
      </c>
      <c r="H1518" s="1">
        <f t="shared" si="139"/>
        <v>0</v>
      </c>
      <c r="I1518" s="13"/>
    </row>
    <row r="1519" spans="1:9">
      <c r="A1519" s="17">
        <v>9.8999999999999986</v>
      </c>
      <c r="B1519" s="27">
        <v>43597</v>
      </c>
      <c r="C1519" s="6">
        <f t="shared" si="140"/>
        <v>10.224999999999998</v>
      </c>
      <c r="D1519" s="18">
        <f t="shared" si="143"/>
        <v>10.725</v>
      </c>
      <c r="E1519" s="1">
        <f t="shared" si="141"/>
        <v>153</v>
      </c>
      <c r="F1519" s="13">
        <f t="shared" si="142"/>
        <v>1.8287500000000005</v>
      </c>
      <c r="H1519" s="1">
        <f t="shared" si="139"/>
        <v>0</v>
      </c>
      <c r="I1519" s="13"/>
    </row>
    <row r="1520" spans="1:9">
      <c r="A1520" s="17">
        <v>10.3</v>
      </c>
      <c r="B1520" s="27">
        <v>43598</v>
      </c>
      <c r="C1520" s="6">
        <f t="shared" si="140"/>
        <v>10.625</v>
      </c>
      <c r="D1520" s="18">
        <f t="shared" si="143"/>
        <v>9.245000000000001</v>
      </c>
      <c r="E1520" s="1">
        <f t="shared" si="141"/>
        <v>153</v>
      </c>
      <c r="F1520" s="13">
        <f t="shared" si="142"/>
        <v>1.7020833333333334</v>
      </c>
      <c r="H1520" s="1">
        <f t="shared" si="139"/>
        <v>0</v>
      </c>
      <c r="I1520" s="13"/>
    </row>
    <row r="1521" spans="1:9">
      <c r="A1521" s="17">
        <v>7.6000000000000014</v>
      </c>
      <c r="B1521" s="27">
        <v>43599</v>
      </c>
      <c r="C1521" s="6">
        <f t="shared" si="140"/>
        <v>7.9250000000000016</v>
      </c>
      <c r="D1521" s="18">
        <f t="shared" si="143"/>
        <v>8.6449999999999996</v>
      </c>
      <c r="E1521" s="1">
        <f t="shared" si="141"/>
        <v>153</v>
      </c>
      <c r="F1521" s="13">
        <f t="shared" si="142"/>
        <v>2.5570833333333329</v>
      </c>
      <c r="H1521" s="1">
        <f t="shared" si="139"/>
        <v>0</v>
      </c>
      <c r="I1521" s="13"/>
    </row>
    <row r="1522" spans="1:9">
      <c r="A1522" s="17">
        <v>6</v>
      </c>
      <c r="B1522" s="27">
        <v>43600</v>
      </c>
      <c r="C1522" s="6">
        <f t="shared" si="140"/>
        <v>6.3250000000000002</v>
      </c>
      <c r="D1522" s="18">
        <f t="shared" si="143"/>
        <v>9.0650000000000013</v>
      </c>
      <c r="E1522" s="1">
        <f t="shared" si="141"/>
        <v>153</v>
      </c>
      <c r="F1522" s="13">
        <f t="shared" si="142"/>
        <v>3.0637500000000002</v>
      </c>
      <c r="H1522" s="1">
        <f t="shared" si="139"/>
        <v>0</v>
      </c>
      <c r="I1522" s="13"/>
    </row>
    <row r="1523" spans="1:9">
      <c r="A1523" s="17">
        <v>7.8000000000000007</v>
      </c>
      <c r="B1523" s="27">
        <v>43601</v>
      </c>
      <c r="C1523" s="6">
        <f t="shared" si="140"/>
        <v>8.125</v>
      </c>
      <c r="D1523" s="18">
        <f t="shared" si="143"/>
        <v>9.8249999999999993</v>
      </c>
      <c r="E1523" s="1">
        <f t="shared" si="141"/>
        <v>153</v>
      </c>
      <c r="F1523" s="13">
        <f t="shared" si="142"/>
        <v>2.4937499999999999</v>
      </c>
      <c r="H1523" s="1">
        <f t="shared" si="139"/>
        <v>0</v>
      </c>
      <c r="I1523" s="13"/>
    </row>
    <row r="1524" spans="1:9">
      <c r="A1524" s="17">
        <v>12</v>
      </c>
      <c r="B1524" s="27">
        <v>43602</v>
      </c>
      <c r="C1524" s="6">
        <f t="shared" si="140"/>
        <v>12.324999999999999</v>
      </c>
      <c r="D1524" s="18">
        <f t="shared" si="143"/>
        <v>11.725</v>
      </c>
      <c r="E1524" s="1">
        <f t="shared" si="141"/>
        <v>153</v>
      </c>
      <c r="F1524" s="13">
        <f t="shared" si="142"/>
        <v>1.1637500000000003</v>
      </c>
      <c r="H1524" s="1">
        <f t="shared" si="139"/>
        <v>0</v>
      </c>
      <c r="I1524" s="13"/>
    </row>
    <row r="1525" spans="1:9">
      <c r="A1525" s="17">
        <v>14.1</v>
      </c>
      <c r="B1525" s="27">
        <v>43603</v>
      </c>
      <c r="C1525" s="6">
        <f t="shared" si="140"/>
        <v>14.424999999999999</v>
      </c>
      <c r="D1525" s="18">
        <f t="shared" si="143"/>
        <v>13.404999999999998</v>
      </c>
      <c r="E1525" s="1">
        <f t="shared" si="141"/>
        <v>153</v>
      </c>
      <c r="F1525" s="13">
        <f t="shared" si="142"/>
        <v>0</v>
      </c>
      <c r="H1525" s="1">
        <f t="shared" si="139"/>
        <v>0</v>
      </c>
      <c r="I1525" s="13"/>
    </row>
    <row r="1526" spans="1:9">
      <c r="A1526" s="17">
        <v>17.100000000000001</v>
      </c>
      <c r="B1526" s="27">
        <v>43604</v>
      </c>
      <c r="C1526" s="6">
        <f t="shared" si="140"/>
        <v>17.425000000000001</v>
      </c>
      <c r="D1526" s="18">
        <f t="shared" si="143"/>
        <v>14.885</v>
      </c>
      <c r="E1526" s="1">
        <f t="shared" si="141"/>
        <v>153</v>
      </c>
      <c r="F1526" s="13">
        <f t="shared" si="142"/>
        <v>0</v>
      </c>
      <c r="H1526" s="1">
        <f t="shared" si="139"/>
        <v>0</v>
      </c>
      <c r="I1526" s="13"/>
    </row>
    <row r="1527" spans="1:9">
      <c r="A1527" s="17">
        <v>14.4</v>
      </c>
      <c r="B1527" s="27">
        <v>43605</v>
      </c>
      <c r="C1527" s="6">
        <f t="shared" si="140"/>
        <v>14.725</v>
      </c>
      <c r="D1527" s="18">
        <f t="shared" si="143"/>
        <v>15.105</v>
      </c>
      <c r="E1527" s="1">
        <f t="shared" si="141"/>
        <v>153</v>
      </c>
      <c r="F1527" s="13">
        <f t="shared" si="142"/>
        <v>0</v>
      </c>
      <c r="H1527" s="1">
        <f t="shared" si="139"/>
        <v>0</v>
      </c>
      <c r="I1527" s="13"/>
    </row>
    <row r="1528" spans="1:9">
      <c r="A1528" s="17">
        <v>15.2</v>
      </c>
      <c r="B1528" s="27">
        <v>43606</v>
      </c>
      <c r="C1528" s="6">
        <f t="shared" si="140"/>
        <v>15.524999999999999</v>
      </c>
      <c r="D1528" s="18">
        <f t="shared" si="143"/>
        <v>14.885</v>
      </c>
      <c r="E1528" s="1">
        <f t="shared" si="141"/>
        <v>153</v>
      </c>
      <c r="F1528" s="13">
        <f t="shared" si="142"/>
        <v>0</v>
      </c>
      <c r="H1528" s="1">
        <f t="shared" si="139"/>
        <v>0</v>
      </c>
      <c r="I1528" s="13"/>
    </row>
    <row r="1529" spans="1:9">
      <c r="A1529" s="17">
        <v>13.100000000000001</v>
      </c>
      <c r="B1529" s="27">
        <v>43607</v>
      </c>
      <c r="C1529" s="6">
        <f t="shared" si="140"/>
        <v>13.425000000000001</v>
      </c>
      <c r="D1529" s="18">
        <f t="shared" si="143"/>
        <v>14.365</v>
      </c>
      <c r="E1529" s="1">
        <f t="shared" si="141"/>
        <v>153</v>
      </c>
      <c r="F1529" s="13">
        <f t="shared" si="142"/>
        <v>0</v>
      </c>
      <c r="H1529" s="1">
        <f t="shared" si="139"/>
        <v>0</v>
      </c>
      <c r="I1529" s="13"/>
    </row>
    <row r="1530" spans="1:9">
      <c r="A1530" s="17">
        <v>13</v>
      </c>
      <c r="B1530" s="27">
        <v>43608</v>
      </c>
      <c r="C1530" s="6">
        <f t="shared" si="140"/>
        <v>13.324999999999999</v>
      </c>
      <c r="D1530" s="18">
        <f t="shared" si="143"/>
        <v>14.764999999999997</v>
      </c>
      <c r="E1530" s="1">
        <f t="shared" si="141"/>
        <v>153</v>
      </c>
      <c r="F1530" s="13">
        <f t="shared" si="142"/>
        <v>0</v>
      </c>
      <c r="H1530" s="1">
        <f t="shared" si="139"/>
        <v>0</v>
      </c>
      <c r="I1530" s="13"/>
    </row>
    <row r="1531" spans="1:9">
      <c r="A1531" s="17">
        <v>14.5</v>
      </c>
      <c r="B1531" s="27">
        <v>43609</v>
      </c>
      <c r="C1531" s="6">
        <f t="shared" si="140"/>
        <v>14.824999999999999</v>
      </c>
      <c r="D1531" s="18">
        <f t="shared" si="143"/>
        <v>15.084999999999999</v>
      </c>
      <c r="E1531" s="1">
        <f t="shared" si="141"/>
        <v>153</v>
      </c>
      <c r="F1531" s="13">
        <f t="shared" si="142"/>
        <v>0</v>
      </c>
      <c r="H1531" s="1">
        <f t="shared" si="139"/>
        <v>0</v>
      </c>
      <c r="I1531" s="13"/>
    </row>
    <row r="1532" spans="1:9">
      <c r="A1532" s="17">
        <v>16.399999999999999</v>
      </c>
      <c r="B1532" s="27">
        <v>43610</v>
      </c>
      <c r="C1532" s="6">
        <f t="shared" si="140"/>
        <v>16.724999999999998</v>
      </c>
      <c r="D1532" s="18">
        <f t="shared" si="143"/>
        <v>16.125</v>
      </c>
      <c r="E1532" s="1">
        <f t="shared" si="141"/>
        <v>153</v>
      </c>
      <c r="F1532" s="13">
        <f t="shared" si="142"/>
        <v>0</v>
      </c>
      <c r="H1532" s="1">
        <f t="shared" si="139"/>
        <v>0</v>
      </c>
      <c r="I1532" s="13"/>
    </row>
    <row r="1533" spans="1:9">
      <c r="A1533" s="17">
        <v>16.8</v>
      </c>
      <c r="B1533" s="27">
        <v>43611</v>
      </c>
      <c r="C1533" s="6">
        <f t="shared" si="140"/>
        <v>17.125</v>
      </c>
      <c r="D1533" s="18">
        <f t="shared" si="143"/>
        <v>16.384999999999998</v>
      </c>
      <c r="E1533" s="1">
        <f t="shared" si="141"/>
        <v>153</v>
      </c>
      <c r="F1533" s="13">
        <f t="shared" si="142"/>
        <v>0</v>
      </c>
      <c r="H1533" s="1">
        <f t="shared" si="139"/>
        <v>0</v>
      </c>
      <c r="I1533" s="13"/>
    </row>
    <row r="1534" spans="1:9">
      <c r="A1534" s="17">
        <v>18.3</v>
      </c>
      <c r="B1534" s="27">
        <v>43612</v>
      </c>
      <c r="C1534" s="6">
        <f t="shared" si="140"/>
        <v>18.625</v>
      </c>
      <c r="D1534" s="18">
        <f t="shared" si="143"/>
        <v>15.964999999999998</v>
      </c>
      <c r="E1534" s="1">
        <f t="shared" si="141"/>
        <v>153</v>
      </c>
      <c r="F1534" s="13">
        <f t="shared" si="142"/>
        <v>0</v>
      </c>
      <c r="H1534" s="1">
        <f t="shared" si="139"/>
        <v>0</v>
      </c>
      <c r="I1534" s="13"/>
    </row>
    <row r="1535" spans="1:9">
      <c r="A1535" s="17">
        <v>14.3</v>
      </c>
      <c r="B1535" s="27">
        <v>43613</v>
      </c>
      <c r="C1535" s="6">
        <f t="shared" si="140"/>
        <v>14.625</v>
      </c>
      <c r="D1535" s="18">
        <f t="shared" si="143"/>
        <v>15.385</v>
      </c>
      <c r="E1535" s="1">
        <f t="shared" si="141"/>
        <v>153</v>
      </c>
      <c r="F1535" s="13">
        <f t="shared" si="142"/>
        <v>0</v>
      </c>
      <c r="H1535" s="1">
        <f t="shared" si="139"/>
        <v>0</v>
      </c>
      <c r="I1535" s="13"/>
    </row>
    <row r="1536" spans="1:9">
      <c r="A1536" s="17">
        <v>12.399999999999999</v>
      </c>
      <c r="B1536" s="27">
        <v>43614</v>
      </c>
      <c r="C1536" s="6">
        <f t="shared" si="140"/>
        <v>12.724999999999998</v>
      </c>
      <c r="D1536" s="18">
        <f t="shared" si="143"/>
        <v>15.385</v>
      </c>
      <c r="E1536" s="1">
        <f t="shared" si="141"/>
        <v>153</v>
      </c>
      <c r="F1536" s="13">
        <f t="shared" si="142"/>
        <v>1.037083333333334</v>
      </c>
      <c r="H1536" s="1">
        <f t="shared" si="139"/>
        <v>0</v>
      </c>
      <c r="I1536" s="13"/>
    </row>
    <row r="1537" spans="1:9">
      <c r="A1537" s="17">
        <v>13.5</v>
      </c>
      <c r="B1537" s="27">
        <v>43615</v>
      </c>
      <c r="C1537" s="6">
        <f t="shared" si="140"/>
        <v>13.824999999999999</v>
      </c>
      <c r="D1537" s="18">
        <f t="shared" si="143"/>
        <v>15.785</v>
      </c>
      <c r="E1537" s="1">
        <f t="shared" si="141"/>
        <v>153</v>
      </c>
      <c r="F1537" s="13">
        <f t="shared" si="142"/>
        <v>0</v>
      </c>
      <c r="H1537" s="1">
        <f t="shared" si="139"/>
        <v>0</v>
      </c>
      <c r="I1537" s="13"/>
    </row>
    <row r="1538" spans="1:9">
      <c r="A1538" s="17">
        <v>16.8</v>
      </c>
      <c r="B1538" s="27">
        <v>43616</v>
      </c>
      <c r="C1538" s="6">
        <f t="shared" si="140"/>
        <v>17.125</v>
      </c>
      <c r="D1538" s="18">
        <f t="shared" si="143"/>
        <v>17.244999999999997</v>
      </c>
      <c r="E1538" s="1">
        <f t="shared" si="141"/>
        <v>153</v>
      </c>
      <c r="F1538" s="13">
        <f t="shared" si="142"/>
        <v>0</v>
      </c>
      <c r="H1538" s="1">
        <f t="shared" si="139"/>
        <v>0</v>
      </c>
      <c r="I1538" s="13"/>
    </row>
    <row r="1539" spans="1:9">
      <c r="A1539" s="17">
        <v>20.3</v>
      </c>
      <c r="B1539" s="27">
        <v>43617</v>
      </c>
      <c r="C1539" s="6">
        <f t="shared" si="140"/>
        <v>20.625</v>
      </c>
      <c r="D1539" s="18">
        <f t="shared" si="143"/>
        <v>19.324999999999999</v>
      </c>
      <c r="E1539" s="1">
        <f t="shared" si="141"/>
        <v>153</v>
      </c>
      <c r="F1539" s="13">
        <f t="shared" si="142"/>
        <v>0</v>
      </c>
      <c r="H1539" s="1">
        <f t="shared" si="139"/>
        <v>0</v>
      </c>
      <c r="I1539" s="13"/>
    </row>
    <row r="1540" spans="1:9">
      <c r="A1540" s="17">
        <v>21.6</v>
      </c>
      <c r="B1540" s="27">
        <v>43618</v>
      </c>
      <c r="C1540" s="6">
        <f t="shared" si="140"/>
        <v>21.925000000000001</v>
      </c>
      <c r="D1540" s="18">
        <f t="shared" si="143"/>
        <v>21.164999999999999</v>
      </c>
      <c r="E1540" s="1">
        <f t="shared" si="141"/>
        <v>153</v>
      </c>
      <c r="F1540" s="13">
        <f t="shared" si="142"/>
        <v>0</v>
      </c>
      <c r="H1540" s="1">
        <f t="shared" si="139"/>
        <v>0</v>
      </c>
      <c r="I1540" s="13"/>
    </row>
    <row r="1541" spans="1:9">
      <c r="A1541" s="17">
        <v>22.8</v>
      </c>
      <c r="B1541" s="27">
        <v>43619</v>
      </c>
      <c r="C1541" s="6">
        <f t="shared" si="140"/>
        <v>23.125</v>
      </c>
      <c r="D1541" s="18">
        <f t="shared" si="143"/>
        <v>22.424999999999997</v>
      </c>
      <c r="E1541" s="1">
        <f t="shared" si="141"/>
        <v>153</v>
      </c>
      <c r="F1541" s="13">
        <f t="shared" si="142"/>
        <v>0</v>
      </c>
      <c r="H1541" s="1">
        <f t="shared" si="139"/>
        <v>0</v>
      </c>
      <c r="I1541" s="13"/>
    </row>
    <row r="1542" spans="1:9">
      <c r="A1542" s="17">
        <v>22.7</v>
      </c>
      <c r="B1542" s="27">
        <v>43620</v>
      </c>
      <c r="C1542" s="6">
        <f t="shared" si="140"/>
        <v>23.024999999999999</v>
      </c>
      <c r="D1542" s="18">
        <f t="shared" si="143"/>
        <v>22.264999999999997</v>
      </c>
      <c r="E1542" s="1">
        <f t="shared" si="141"/>
        <v>153</v>
      </c>
      <c r="F1542" s="13">
        <f t="shared" si="142"/>
        <v>0</v>
      </c>
      <c r="H1542" s="1">
        <f t="shared" si="139"/>
        <v>0</v>
      </c>
      <c r="I1542" s="13"/>
    </row>
    <row r="1543" spans="1:9">
      <c r="A1543" s="17">
        <v>23.1</v>
      </c>
      <c r="B1543" s="27">
        <v>43621</v>
      </c>
      <c r="C1543" s="6">
        <f t="shared" si="140"/>
        <v>23.425000000000001</v>
      </c>
      <c r="D1543" s="18">
        <f t="shared" si="143"/>
        <v>21.685000000000002</v>
      </c>
      <c r="E1543" s="1">
        <f t="shared" si="141"/>
        <v>153</v>
      </c>
      <c r="F1543" s="13">
        <f t="shared" si="142"/>
        <v>0</v>
      </c>
      <c r="H1543" s="1">
        <f t="shared" si="139"/>
        <v>0</v>
      </c>
      <c r="I1543" s="13"/>
    </row>
    <row r="1544" spans="1:9">
      <c r="A1544" s="17">
        <v>19.5</v>
      </c>
      <c r="B1544" s="27">
        <v>43622</v>
      </c>
      <c r="C1544" s="6">
        <f t="shared" si="140"/>
        <v>19.824999999999999</v>
      </c>
      <c r="D1544" s="18">
        <f t="shared" si="143"/>
        <v>20.845000000000002</v>
      </c>
      <c r="E1544" s="1">
        <f t="shared" si="141"/>
        <v>153</v>
      </c>
      <c r="F1544" s="13">
        <f t="shared" si="142"/>
        <v>0</v>
      </c>
      <c r="H1544" s="1">
        <f t="shared" si="139"/>
        <v>0</v>
      </c>
      <c r="I1544" s="13"/>
    </row>
    <row r="1545" spans="1:9">
      <c r="A1545" s="17">
        <v>18.7</v>
      </c>
      <c r="B1545" s="27">
        <v>43623</v>
      </c>
      <c r="C1545" s="6">
        <f t="shared" si="140"/>
        <v>19.024999999999999</v>
      </c>
      <c r="D1545" s="18">
        <f t="shared" si="143"/>
        <v>20.024999999999999</v>
      </c>
      <c r="E1545" s="1">
        <f t="shared" si="141"/>
        <v>153</v>
      </c>
      <c r="F1545" s="13">
        <f t="shared" si="142"/>
        <v>0</v>
      </c>
      <c r="H1545" s="1">
        <f t="shared" si="139"/>
        <v>0</v>
      </c>
      <c r="I1545" s="13"/>
    </row>
    <row r="1546" spans="1:9">
      <c r="A1546" s="17">
        <v>18.600000000000001</v>
      </c>
      <c r="B1546" s="27">
        <v>43624</v>
      </c>
      <c r="C1546" s="6">
        <f t="shared" si="140"/>
        <v>18.925000000000001</v>
      </c>
      <c r="D1546" s="18">
        <f t="shared" si="143"/>
        <v>20.004999999999999</v>
      </c>
      <c r="E1546" s="1">
        <f t="shared" si="141"/>
        <v>153</v>
      </c>
      <c r="F1546" s="13">
        <f t="shared" si="142"/>
        <v>0</v>
      </c>
      <c r="H1546" s="1">
        <f t="shared" si="139"/>
        <v>0</v>
      </c>
      <c r="I1546" s="13"/>
    </row>
    <row r="1547" spans="1:9">
      <c r="A1547" s="17">
        <v>18.600000000000001</v>
      </c>
      <c r="B1547" s="27">
        <v>43625</v>
      </c>
      <c r="C1547" s="6">
        <f t="shared" si="140"/>
        <v>18.925000000000001</v>
      </c>
      <c r="D1547" s="18">
        <f t="shared" si="143"/>
        <v>21.145</v>
      </c>
      <c r="E1547" s="1">
        <f t="shared" si="141"/>
        <v>153</v>
      </c>
      <c r="F1547" s="13">
        <f t="shared" si="142"/>
        <v>0</v>
      </c>
      <c r="H1547" s="1">
        <f t="shared" si="139"/>
        <v>0</v>
      </c>
      <c r="I1547" s="13"/>
    </row>
    <row r="1548" spans="1:9">
      <c r="A1548" s="17">
        <v>23</v>
      </c>
      <c r="B1548" s="27">
        <v>43626</v>
      </c>
      <c r="C1548" s="6">
        <f t="shared" si="140"/>
        <v>23.324999999999999</v>
      </c>
      <c r="D1548" s="18">
        <f t="shared" si="143"/>
        <v>22.224999999999998</v>
      </c>
      <c r="E1548" s="1">
        <f t="shared" si="141"/>
        <v>153</v>
      </c>
      <c r="F1548" s="13">
        <f t="shared" si="142"/>
        <v>0</v>
      </c>
      <c r="H1548" s="1">
        <f t="shared" si="139"/>
        <v>0</v>
      </c>
      <c r="I1548" s="13"/>
    </row>
    <row r="1549" spans="1:9">
      <c r="A1549" s="17">
        <v>25.2</v>
      </c>
      <c r="B1549" s="27">
        <v>43627</v>
      </c>
      <c r="C1549" s="6">
        <f t="shared" si="140"/>
        <v>25.524999999999999</v>
      </c>
      <c r="D1549" s="18">
        <f t="shared" si="143"/>
        <v>22.505000000000003</v>
      </c>
      <c r="E1549" s="1">
        <f t="shared" si="141"/>
        <v>153</v>
      </c>
      <c r="F1549" s="13">
        <f t="shared" si="142"/>
        <v>0</v>
      </c>
      <c r="H1549" s="1">
        <f t="shared" si="139"/>
        <v>0</v>
      </c>
      <c r="I1549" s="13"/>
    </row>
    <row r="1550" spans="1:9">
      <c r="A1550" s="17">
        <v>24.1</v>
      </c>
      <c r="B1550" s="27">
        <v>43628</v>
      </c>
      <c r="C1550" s="6">
        <f t="shared" si="140"/>
        <v>24.425000000000001</v>
      </c>
      <c r="D1550" s="18">
        <f t="shared" si="143"/>
        <v>23.425000000000001</v>
      </c>
      <c r="E1550" s="1">
        <f t="shared" si="141"/>
        <v>153</v>
      </c>
      <c r="F1550" s="13">
        <f t="shared" si="142"/>
        <v>0</v>
      </c>
      <c r="H1550" s="1">
        <f t="shared" si="139"/>
        <v>0</v>
      </c>
      <c r="I1550" s="13"/>
    </row>
    <row r="1551" spans="1:9">
      <c r="A1551" s="17">
        <v>20</v>
      </c>
      <c r="B1551" s="27">
        <v>43629</v>
      </c>
      <c r="C1551" s="6">
        <f t="shared" si="140"/>
        <v>20.324999999999999</v>
      </c>
      <c r="D1551" s="18">
        <f t="shared" si="143"/>
        <v>23.665000000000003</v>
      </c>
      <c r="E1551" s="1">
        <f t="shared" si="141"/>
        <v>153</v>
      </c>
      <c r="F1551" s="13">
        <f t="shared" si="142"/>
        <v>0</v>
      </c>
      <c r="H1551" s="1">
        <f t="shared" si="139"/>
        <v>0</v>
      </c>
      <c r="I1551" s="13"/>
    </row>
    <row r="1552" spans="1:9">
      <c r="A1552" s="17">
        <v>23.2</v>
      </c>
      <c r="B1552" s="27">
        <v>43630</v>
      </c>
      <c r="C1552" s="6">
        <f t="shared" si="140"/>
        <v>23.524999999999999</v>
      </c>
      <c r="D1552" s="18">
        <f t="shared" si="143"/>
        <v>22.405000000000001</v>
      </c>
      <c r="E1552" s="1">
        <f t="shared" si="141"/>
        <v>153</v>
      </c>
      <c r="F1552" s="13">
        <f t="shared" si="142"/>
        <v>0</v>
      </c>
      <c r="H1552" s="1">
        <f t="shared" si="139"/>
        <v>0</v>
      </c>
      <c r="I1552" s="13"/>
    </row>
    <row r="1553" spans="1:9">
      <c r="A1553" s="17">
        <v>24.2</v>
      </c>
      <c r="B1553" s="27">
        <v>43631</v>
      </c>
      <c r="C1553" s="6">
        <f t="shared" si="140"/>
        <v>24.524999999999999</v>
      </c>
      <c r="D1553" s="18">
        <f t="shared" si="143"/>
        <v>21.604999999999997</v>
      </c>
      <c r="E1553" s="1">
        <f t="shared" si="141"/>
        <v>153</v>
      </c>
      <c r="F1553" s="13">
        <f t="shared" si="142"/>
        <v>0</v>
      </c>
      <c r="H1553" s="1">
        <f t="shared" ref="H1553:H1616" si="144">IF(F1553&gt;H$15,1,0)</f>
        <v>0</v>
      </c>
      <c r="I1553" s="13"/>
    </row>
    <row r="1554" spans="1:9">
      <c r="A1554" s="17">
        <v>18.899999999999999</v>
      </c>
      <c r="B1554" s="27">
        <v>43632</v>
      </c>
      <c r="C1554" s="6">
        <f t="shared" ref="C1554:C1617" si="145">A1554+A$16</f>
        <v>19.224999999999998</v>
      </c>
      <c r="D1554" s="18">
        <f t="shared" si="143"/>
        <v>21.784999999999997</v>
      </c>
      <c r="E1554" s="1">
        <f t="shared" ref="E1554:E1617" si="146">E1553+H1554</f>
        <v>153</v>
      </c>
      <c r="F1554" s="13">
        <f t="shared" ref="F1554:F1617" si="147">IF(F$16-$C1554&gt;0,(F$16+F$14-$C1554)*F$15/30,0)</f>
        <v>0</v>
      </c>
      <c r="H1554" s="1">
        <f t="shared" si="144"/>
        <v>0</v>
      </c>
      <c r="I1554" s="13"/>
    </row>
    <row r="1555" spans="1:9">
      <c r="A1555" s="17">
        <v>20.100000000000001</v>
      </c>
      <c r="B1555" s="27">
        <v>43633</v>
      </c>
      <c r="C1555" s="6">
        <f t="shared" si="145"/>
        <v>20.425000000000001</v>
      </c>
      <c r="D1555" s="18">
        <f t="shared" si="143"/>
        <v>21.424999999999997</v>
      </c>
      <c r="E1555" s="1">
        <f t="shared" si="146"/>
        <v>153</v>
      </c>
      <c r="F1555" s="13">
        <f t="shared" si="147"/>
        <v>0</v>
      </c>
      <c r="H1555" s="1">
        <f t="shared" si="144"/>
        <v>0</v>
      </c>
      <c r="I1555" s="13"/>
    </row>
    <row r="1556" spans="1:9">
      <c r="A1556" s="17">
        <v>20.9</v>
      </c>
      <c r="B1556" s="27">
        <v>43634</v>
      </c>
      <c r="C1556" s="6">
        <f t="shared" si="145"/>
        <v>21.224999999999998</v>
      </c>
      <c r="D1556" s="18">
        <f t="shared" ref="D1556:D1619" si="148">SUM(C1554:C1558)/5</f>
        <v>20.945</v>
      </c>
      <c r="E1556" s="1">
        <f t="shared" si="146"/>
        <v>153</v>
      </c>
      <c r="F1556" s="13">
        <f t="shared" si="147"/>
        <v>0</v>
      </c>
      <c r="H1556" s="1">
        <f t="shared" si="144"/>
        <v>0</v>
      </c>
      <c r="I1556" s="13"/>
    </row>
    <row r="1557" spans="1:9">
      <c r="A1557" s="17">
        <v>21.4</v>
      </c>
      <c r="B1557" s="27">
        <v>43635</v>
      </c>
      <c r="C1557" s="6">
        <f t="shared" si="145"/>
        <v>21.724999999999998</v>
      </c>
      <c r="D1557" s="18">
        <f t="shared" si="148"/>
        <v>21.405000000000001</v>
      </c>
      <c r="E1557" s="1">
        <f t="shared" si="146"/>
        <v>153</v>
      </c>
      <c r="F1557" s="13">
        <f t="shared" si="147"/>
        <v>0</v>
      </c>
      <c r="H1557" s="1">
        <f t="shared" si="144"/>
        <v>0</v>
      </c>
      <c r="I1557" s="13"/>
    </row>
    <row r="1558" spans="1:9">
      <c r="A1558" s="17">
        <v>21.8</v>
      </c>
      <c r="B1558" s="27">
        <v>43636</v>
      </c>
      <c r="C1558" s="6">
        <f t="shared" si="145"/>
        <v>22.125</v>
      </c>
      <c r="D1558" s="18">
        <f t="shared" si="148"/>
        <v>21.484999999999999</v>
      </c>
      <c r="E1558" s="1">
        <f t="shared" si="146"/>
        <v>153</v>
      </c>
      <c r="F1558" s="13">
        <f t="shared" si="147"/>
        <v>0</v>
      </c>
      <c r="H1558" s="1">
        <f t="shared" si="144"/>
        <v>0</v>
      </c>
      <c r="I1558" s="13"/>
    </row>
    <row r="1559" spans="1:9">
      <c r="A1559" s="17">
        <v>21.2</v>
      </c>
      <c r="B1559" s="27">
        <v>43637</v>
      </c>
      <c r="C1559" s="6">
        <f t="shared" si="145"/>
        <v>21.524999999999999</v>
      </c>
      <c r="D1559" s="18">
        <f t="shared" si="148"/>
        <v>21.425000000000001</v>
      </c>
      <c r="E1559" s="1">
        <f t="shared" si="146"/>
        <v>153</v>
      </c>
      <c r="F1559" s="13">
        <f t="shared" si="147"/>
        <v>0</v>
      </c>
      <c r="H1559" s="1">
        <f t="shared" si="144"/>
        <v>0</v>
      </c>
      <c r="I1559" s="13"/>
    </row>
    <row r="1560" spans="1:9">
      <c r="A1560" s="17">
        <v>20.5</v>
      </c>
      <c r="B1560" s="27">
        <v>43638</v>
      </c>
      <c r="C1560" s="6">
        <f t="shared" si="145"/>
        <v>20.824999999999999</v>
      </c>
      <c r="D1560" s="18">
        <f t="shared" si="148"/>
        <v>21.504999999999999</v>
      </c>
      <c r="E1560" s="1">
        <f t="shared" si="146"/>
        <v>153</v>
      </c>
      <c r="F1560" s="13">
        <f t="shared" si="147"/>
        <v>0</v>
      </c>
      <c r="H1560" s="1">
        <f t="shared" si="144"/>
        <v>0</v>
      </c>
      <c r="I1560" s="13"/>
    </row>
    <row r="1561" spans="1:9">
      <c r="A1561" s="17">
        <v>20.6</v>
      </c>
      <c r="B1561" s="27">
        <v>43639</v>
      </c>
      <c r="C1561" s="6">
        <f t="shared" si="145"/>
        <v>20.925000000000001</v>
      </c>
      <c r="D1561" s="18">
        <f t="shared" si="148"/>
        <v>22.024999999999999</v>
      </c>
      <c r="E1561" s="1">
        <f t="shared" si="146"/>
        <v>153</v>
      </c>
      <c r="F1561" s="13">
        <f t="shared" si="147"/>
        <v>0</v>
      </c>
      <c r="H1561" s="1">
        <f t="shared" si="144"/>
        <v>0</v>
      </c>
      <c r="I1561" s="13"/>
    </row>
    <row r="1562" spans="1:9">
      <c r="A1562" s="17">
        <v>21.8</v>
      </c>
      <c r="B1562" s="27">
        <v>43640</v>
      </c>
      <c r="C1562" s="6">
        <f t="shared" si="145"/>
        <v>22.125</v>
      </c>
      <c r="D1562" s="18">
        <f t="shared" si="148"/>
        <v>23.125</v>
      </c>
      <c r="E1562" s="1">
        <f t="shared" si="146"/>
        <v>153</v>
      </c>
      <c r="F1562" s="13">
        <f t="shared" si="147"/>
        <v>0</v>
      </c>
      <c r="H1562" s="1">
        <f t="shared" si="144"/>
        <v>0</v>
      </c>
      <c r="I1562" s="13"/>
    </row>
    <row r="1563" spans="1:9">
      <c r="A1563" s="17">
        <v>24.4</v>
      </c>
      <c r="B1563" s="27">
        <v>43641</v>
      </c>
      <c r="C1563" s="6">
        <f t="shared" si="145"/>
        <v>24.724999999999998</v>
      </c>
      <c r="D1563" s="18">
        <f t="shared" si="148"/>
        <v>24.044999999999995</v>
      </c>
      <c r="E1563" s="1">
        <f t="shared" si="146"/>
        <v>153</v>
      </c>
      <c r="F1563" s="13">
        <f t="shared" si="147"/>
        <v>0</v>
      </c>
      <c r="H1563" s="1">
        <f t="shared" si="144"/>
        <v>0</v>
      </c>
      <c r="I1563" s="13"/>
    </row>
    <row r="1564" spans="1:9">
      <c r="A1564" s="17">
        <v>26.7</v>
      </c>
      <c r="B1564" s="27">
        <v>43642</v>
      </c>
      <c r="C1564" s="6">
        <f t="shared" si="145"/>
        <v>27.024999999999999</v>
      </c>
      <c r="D1564" s="18">
        <f t="shared" si="148"/>
        <v>23.904999999999998</v>
      </c>
      <c r="E1564" s="1">
        <f t="shared" si="146"/>
        <v>153</v>
      </c>
      <c r="F1564" s="13">
        <f t="shared" si="147"/>
        <v>0</v>
      </c>
      <c r="H1564" s="1">
        <f t="shared" si="144"/>
        <v>0</v>
      </c>
      <c r="I1564" s="13"/>
    </row>
    <row r="1565" spans="1:9">
      <c r="A1565" s="17">
        <v>25.1</v>
      </c>
      <c r="B1565" s="27">
        <v>43643</v>
      </c>
      <c r="C1565" s="6">
        <f t="shared" si="145"/>
        <v>25.425000000000001</v>
      </c>
      <c r="D1565" s="18">
        <f t="shared" si="148"/>
        <v>23.784999999999997</v>
      </c>
      <c r="E1565" s="1">
        <f t="shared" si="146"/>
        <v>153</v>
      </c>
      <c r="F1565" s="13">
        <f t="shared" si="147"/>
        <v>0</v>
      </c>
      <c r="H1565" s="1">
        <f t="shared" si="144"/>
        <v>0</v>
      </c>
      <c r="I1565" s="13"/>
    </row>
    <row r="1566" spans="1:9">
      <c r="A1566" s="17">
        <v>19.899999999999999</v>
      </c>
      <c r="B1566" s="27">
        <v>43644</v>
      </c>
      <c r="C1566" s="6">
        <f t="shared" si="145"/>
        <v>20.224999999999998</v>
      </c>
      <c r="D1566" s="18">
        <f t="shared" si="148"/>
        <v>23.904999999999998</v>
      </c>
      <c r="E1566" s="1">
        <f t="shared" si="146"/>
        <v>153</v>
      </c>
      <c r="F1566" s="13">
        <f t="shared" si="147"/>
        <v>0</v>
      </c>
      <c r="H1566" s="1">
        <f t="shared" si="144"/>
        <v>0</v>
      </c>
      <c r="I1566" s="13"/>
    </row>
    <row r="1567" spans="1:9">
      <c r="A1567" s="17">
        <v>21.2</v>
      </c>
      <c r="B1567" s="27">
        <v>43645</v>
      </c>
      <c r="C1567" s="6">
        <f t="shared" si="145"/>
        <v>21.524999999999999</v>
      </c>
      <c r="D1567" s="18">
        <f t="shared" si="148"/>
        <v>23.925000000000001</v>
      </c>
      <c r="E1567" s="1">
        <f t="shared" si="146"/>
        <v>153</v>
      </c>
      <c r="F1567" s="13">
        <f t="shared" si="147"/>
        <v>0</v>
      </c>
      <c r="H1567" s="1">
        <f t="shared" si="144"/>
        <v>0</v>
      </c>
      <c r="I1567" s="13"/>
    </row>
    <row r="1568" spans="1:9">
      <c r="A1568" s="17">
        <v>25</v>
      </c>
      <c r="B1568" s="27">
        <v>43646</v>
      </c>
      <c r="C1568" s="6">
        <f t="shared" si="145"/>
        <v>25.324999999999999</v>
      </c>
      <c r="D1568" s="18">
        <f t="shared" si="148"/>
        <v>23.205000000000002</v>
      </c>
      <c r="E1568" s="1">
        <f t="shared" si="146"/>
        <v>153</v>
      </c>
      <c r="F1568" s="13">
        <f t="shared" si="147"/>
        <v>0</v>
      </c>
      <c r="H1568" s="1">
        <f t="shared" si="144"/>
        <v>0</v>
      </c>
      <c r="I1568" s="13"/>
    </row>
    <row r="1569" spans="1:9">
      <c r="A1569" s="17">
        <v>26.8</v>
      </c>
      <c r="B1569" s="27">
        <v>43647</v>
      </c>
      <c r="C1569" s="6">
        <f t="shared" si="145"/>
        <v>27.125</v>
      </c>
      <c r="D1569" s="18">
        <f t="shared" si="148"/>
        <v>22.785</v>
      </c>
      <c r="E1569" s="1">
        <f t="shared" si="146"/>
        <v>153</v>
      </c>
      <c r="F1569" s="13">
        <f t="shared" si="147"/>
        <v>0</v>
      </c>
      <c r="H1569" s="1">
        <f t="shared" si="144"/>
        <v>0</v>
      </c>
      <c r="I1569" s="13"/>
    </row>
    <row r="1570" spans="1:9">
      <c r="A1570" s="17">
        <v>21.5</v>
      </c>
      <c r="B1570" s="27">
        <v>43648</v>
      </c>
      <c r="C1570" s="6">
        <f t="shared" si="145"/>
        <v>21.824999999999999</v>
      </c>
      <c r="D1570" s="18">
        <f t="shared" si="148"/>
        <v>22.164999999999999</v>
      </c>
      <c r="E1570" s="1">
        <f t="shared" si="146"/>
        <v>153</v>
      </c>
      <c r="F1570" s="13">
        <f t="shared" si="147"/>
        <v>0</v>
      </c>
      <c r="H1570" s="1">
        <f t="shared" si="144"/>
        <v>0</v>
      </c>
      <c r="I1570" s="13"/>
    </row>
    <row r="1571" spans="1:9">
      <c r="A1571" s="17">
        <v>17.8</v>
      </c>
      <c r="B1571" s="27">
        <v>43649</v>
      </c>
      <c r="C1571" s="6">
        <f t="shared" si="145"/>
        <v>18.125</v>
      </c>
      <c r="D1571" s="18">
        <f t="shared" si="148"/>
        <v>21.085000000000001</v>
      </c>
      <c r="E1571" s="1">
        <f t="shared" si="146"/>
        <v>153</v>
      </c>
      <c r="F1571" s="13">
        <f t="shared" si="147"/>
        <v>0</v>
      </c>
      <c r="H1571" s="1">
        <f t="shared" si="144"/>
        <v>0</v>
      </c>
      <c r="I1571" s="13"/>
    </row>
    <row r="1572" spans="1:9">
      <c r="A1572" s="17">
        <v>18.100000000000001</v>
      </c>
      <c r="B1572" s="27">
        <v>43650</v>
      </c>
      <c r="C1572" s="6">
        <f t="shared" si="145"/>
        <v>18.425000000000001</v>
      </c>
      <c r="D1572" s="18">
        <f t="shared" si="148"/>
        <v>20.305</v>
      </c>
      <c r="E1572" s="1">
        <f t="shared" si="146"/>
        <v>153</v>
      </c>
      <c r="F1572" s="13">
        <f t="shared" si="147"/>
        <v>0</v>
      </c>
      <c r="H1572" s="1">
        <f t="shared" si="144"/>
        <v>0</v>
      </c>
      <c r="I1572" s="13"/>
    </row>
    <row r="1573" spans="1:9">
      <c r="A1573" s="17">
        <v>19.600000000000001</v>
      </c>
      <c r="B1573" s="27">
        <v>43651</v>
      </c>
      <c r="C1573" s="6">
        <f t="shared" si="145"/>
        <v>19.925000000000001</v>
      </c>
      <c r="D1573" s="18">
        <f t="shared" si="148"/>
        <v>19.484999999999996</v>
      </c>
      <c r="E1573" s="1">
        <f t="shared" si="146"/>
        <v>153</v>
      </c>
      <c r="F1573" s="13">
        <f t="shared" si="147"/>
        <v>0</v>
      </c>
      <c r="H1573" s="1">
        <f t="shared" si="144"/>
        <v>0</v>
      </c>
      <c r="I1573" s="13"/>
    </row>
    <row r="1574" spans="1:9">
      <c r="A1574" s="17">
        <v>22.9</v>
      </c>
      <c r="B1574" s="27">
        <v>43652</v>
      </c>
      <c r="C1574" s="6">
        <f t="shared" si="145"/>
        <v>23.224999999999998</v>
      </c>
      <c r="D1574" s="18">
        <f t="shared" si="148"/>
        <v>19.085000000000001</v>
      </c>
      <c r="E1574" s="1">
        <f t="shared" si="146"/>
        <v>153</v>
      </c>
      <c r="F1574" s="13">
        <f t="shared" si="147"/>
        <v>0</v>
      </c>
      <c r="H1574" s="1">
        <f t="shared" si="144"/>
        <v>0</v>
      </c>
      <c r="I1574" s="13"/>
    </row>
    <row r="1575" spans="1:9">
      <c r="A1575" s="17">
        <v>17.399999999999999</v>
      </c>
      <c r="B1575" s="27">
        <v>43653</v>
      </c>
      <c r="C1575" s="6">
        <f t="shared" si="145"/>
        <v>17.724999999999998</v>
      </c>
      <c r="D1575" s="18">
        <f t="shared" si="148"/>
        <v>18.405000000000001</v>
      </c>
      <c r="E1575" s="1">
        <f t="shared" si="146"/>
        <v>153</v>
      </c>
      <c r="F1575" s="13">
        <f t="shared" si="147"/>
        <v>0</v>
      </c>
      <c r="H1575" s="1">
        <f t="shared" si="144"/>
        <v>0</v>
      </c>
      <c r="I1575" s="13"/>
    </row>
    <row r="1576" spans="1:9">
      <c r="A1576" s="17">
        <v>15.8</v>
      </c>
      <c r="B1576" s="27">
        <v>43654</v>
      </c>
      <c r="C1576" s="6">
        <f t="shared" si="145"/>
        <v>16.125</v>
      </c>
      <c r="D1576" s="18">
        <f t="shared" si="148"/>
        <v>17.884999999999998</v>
      </c>
      <c r="E1576" s="1">
        <f t="shared" si="146"/>
        <v>153</v>
      </c>
      <c r="F1576" s="13">
        <f t="shared" si="147"/>
        <v>0</v>
      </c>
      <c r="H1576" s="1">
        <f t="shared" si="144"/>
        <v>0</v>
      </c>
      <c r="I1576" s="13"/>
    </row>
    <row r="1577" spans="1:9">
      <c r="A1577" s="17">
        <v>14.7</v>
      </c>
      <c r="B1577" s="27">
        <v>43655</v>
      </c>
      <c r="C1577" s="6">
        <f t="shared" si="145"/>
        <v>15.024999999999999</v>
      </c>
      <c r="D1577" s="18">
        <f t="shared" si="148"/>
        <v>16.904999999999998</v>
      </c>
      <c r="E1577" s="1">
        <f t="shared" si="146"/>
        <v>153</v>
      </c>
      <c r="F1577" s="13">
        <f t="shared" si="147"/>
        <v>0</v>
      </c>
      <c r="H1577" s="1">
        <f t="shared" si="144"/>
        <v>0</v>
      </c>
      <c r="I1577" s="13"/>
    </row>
    <row r="1578" spans="1:9">
      <c r="A1578" s="17">
        <v>17</v>
      </c>
      <c r="B1578" s="27">
        <v>43656</v>
      </c>
      <c r="C1578" s="6">
        <f t="shared" si="145"/>
        <v>17.324999999999999</v>
      </c>
      <c r="D1578" s="18">
        <f t="shared" si="148"/>
        <v>16.824999999999999</v>
      </c>
      <c r="E1578" s="1">
        <f t="shared" si="146"/>
        <v>153</v>
      </c>
      <c r="F1578" s="13">
        <f t="shared" si="147"/>
        <v>0</v>
      </c>
      <c r="H1578" s="1">
        <f t="shared" si="144"/>
        <v>0</v>
      </c>
      <c r="I1578" s="13"/>
    </row>
    <row r="1579" spans="1:9">
      <c r="A1579" s="17">
        <v>18</v>
      </c>
      <c r="B1579" s="27">
        <v>43657</v>
      </c>
      <c r="C1579" s="6">
        <f t="shared" si="145"/>
        <v>18.324999999999999</v>
      </c>
      <c r="D1579" s="18">
        <f t="shared" si="148"/>
        <v>16.965</v>
      </c>
      <c r="E1579" s="1">
        <f t="shared" si="146"/>
        <v>153</v>
      </c>
      <c r="F1579" s="13">
        <f t="shared" si="147"/>
        <v>0</v>
      </c>
      <c r="H1579" s="1">
        <f t="shared" si="144"/>
        <v>0</v>
      </c>
      <c r="I1579" s="13"/>
    </row>
    <row r="1580" spans="1:9">
      <c r="A1580" s="17">
        <v>17</v>
      </c>
      <c r="B1580" s="27">
        <v>43658</v>
      </c>
      <c r="C1580" s="6">
        <f t="shared" si="145"/>
        <v>17.324999999999999</v>
      </c>
      <c r="D1580" s="18">
        <f t="shared" si="148"/>
        <v>17.504999999999999</v>
      </c>
      <c r="E1580" s="1">
        <f t="shared" si="146"/>
        <v>153</v>
      </c>
      <c r="F1580" s="13">
        <f t="shared" si="147"/>
        <v>0</v>
      </c>
      <c r="H1580" s="1">
        <f t="shared" si="144"/>
        <v>0</v>
      </c>
      <c r="I1580" s="13"/>
    </row>
    <row r="1581" spans="1:9">
      <c r="A1581" s="17">
        <v>16.5</v>
      </c>
      <c r="B1581" s="27">
        <v>43659</v>
      </c>
      <c r="C1581" s="6">
        <f t="shared" si="145"/>
        <v>16.824999999999999</v>
      </c>
      <c r="D1581" s="18">
        <f t="shared" si="148"/>
        <v>17.544999999999998</v>
      </c>
      <c r="E1581" s="1">
        <f t="shared" si="146"/>
        <v>153</v>
      </c>
      <c r="F1581" s="13">
        <f t="shared" si="147"/>
        <v>0</v>
      </c>
      <c r="H1581" s="1">
        <f t="shared" si="144"/>
        <v>0</v>
      </c>
      <c r="I1581" s="13"/>
    </row>
    <row r="1582" spans="1:9">
      <c r="A1582" s="17">
        <v>17.399999999999999</v>
      </c>
      <c r="B1582" s="27">
        <v>43660</v>
      </c>
      <c r="C1582" s="6">
        <f t="shared" si="145"/>
        <v>17.724999999999998</v>
      </c>
      <c r="D1582" s="18">
        <f t="shared" si="148"/>
        <v>17.205000000000002</v>
      </c>
      <c r="E1582" s="1">
        <f t="shared" si="146"/>
        <v>153</v>
      </c>
      <c r="F1582" s="13">
        <f t="shared" si="147"/>
        <v>0</v>
      </c>
      <c r="H1582" s="1">
        <f t="shared" si="144"/>
        <v>0</v>
      </c>
      <c r="I1582" s="13"/>
    </row>
    <row r="1583" spans="1:9">
      <c r="A1583" s="17">
        <v>17.2</v>
      </c>
      <c r="B1583" s="27">
        <v>43661</v>
      </c>
      <c r="C1583" s="6">
        <f t="shared" si="145"/>
        <v>17.524999999999999</v>
      </c>
      <c r="D1583" s="18">
        <f t="shared" si="148"/>
        <v>17.324999999999996</v>
      </c>
      <c r="E1583" s="1">
        <f t="shared" si="146"/>
        <v>153</v>
      </c>
      <c r="F1583" s="13">
        <f t="shared" si="147"/>
        <v>0</v>
      </c>
      <c r="H1583" s="1">
        <f t="shared" si="144"/>
        <v>0</v>
      </c>
      <c r="I1583" s="13"/>
    </row>
    <row r="1584" spans="1:9">
      <c r="A1584" s="17">
        <v>16.3</v>
      </c>
      <c r="B1584" s="27">
        <v>43662</v>
      </c>
      <c r="C1584" s="6">
        <f t="shared" si="145"/>
        <v>16.625</v>
      </c>
      <c r="D1584" s="18">
        <f t="shared" si="148"/>
        <v>18.004999999999999</v>
      </c>
      <c r="E1584" s="1">
        <f t="shared" si="146"/>
        <v>153</v>
      </c>
      <c r="F1584" s="13">
        <f t="shared" si="147"/>
        <v>0</v>
      </c>
      <c r="H1584" s="1">
        <f t="shared" si="144"/>
        <v>0</v>
      </c>
      <c r="I1584" s="13"/>
    </row>
    <row r="1585" spans="1:9">
      <c r="A1585" s="17">
        <v>17.600000000000001</v>
      </c>
      <c r="B1585" s="27">
        <v>43663</v>
      </c>
      <c r="C1585" s="6">
        <f t="shared" si="145"/>
        <v>17.925000000000001</v>
      </c>
      <c r="D1585" s="18">
        <f t="shared" si="148"/>
        <v>18.524999999999999</v>
      </c>
      <c r="E1585" s="1">
        <f t="shared" si="146"/>
        <v>153</v>
      </c>
      <c r="F1585" s="13">
        <f t="shared" si="147"/>
        <v>0</v>
      </c>
      <c r="H1585" s="1">
        <f t="shared" si="144"/>
        <v>0</v>
      </c>
      <c r="I1585" s="13"/>
    </row>
    <row r="1586" spans="1:9">
      <c r="A1586" s="17">
        <v>19.899999999999999</v>
      </c>
      <c r="B1586" s="27">
        <v>43664</v>
      </c>
      <c r="C1586" s="6">
        <f t="shared" si="145"/>
        <v>20.224999999999998</v>
      </c>
      <c r="D1586" s="18">
        <f t="shared" si="148"/>
        <v>19.904999999999998</v>
      </c>
      <c r="E1586" s="1">
        <f t="shared" si="146"/>
        <v>153</v>
      </c>
      <c r="F1586" s="13">
        <f t="shared" si="147"/>
        <v>0</v>
      </c>
      <c r="H1586" s="1">
        <f t="shared" si="144"/>
        <v>0</v>
      </c>
      <c r="I1586" s="13"/>
    </row>
    <row r="1587" spans="1:9">
      <c r="A1587" s="17">
        <v>20</v>
      </c>
      <c r="B1587" s="27">
        <v>43665</v>
      </c>
      <c r="C1587" s="6">
        <f t="shared" si="145"/>
        <v>20.324999999999999</v>
      </c>
      <c r="D1587" s="18">
        <f t="shared" si="148"/>
        <v>20.724999999999998</v>
      </c>
      <c r="E1587" s="1">
        <f t="shared" si="146"/>
        <v>153</v>
      </c>
      <c r="F1587" s="13">
        <f t="shared" si="147"/>
        <v>0</v>
      </c>
      <c r="H1587" s="1">
        <f t="shared" si="144"/>
        <v>0</v>
      </c>
      <c r="I1587" s="13"/>
    </row>
    <row r="1588" spans="1:9">
      <c r="A1588" s="17">
        <v>24.1</v>
      </c>
      <c r="B1588" s="27">
        <v>43666</v>
      </c>
      <c r="C1588" s="6">
        <f t="shared" si="145"/>
        <v>24.425000000000001</v>
      </c>
      <c r="D1588" s="18">
        <f t="shared" si="148"/>
        <v>21.604999999999997</v>
      </c>
      <c r="E1588" s="1">
        <f t="shared" si="146"/>
        <v>153</v>
      </c>
      <c r="F1588" s="13">
        <f t="shared" si="147"/>
        <v>0</v>
      </c>
      <c r="H1588" s="1">
        <f t="shared" si="144"/>
        <v>0</v>
      </c>
      <c r="I1588" s="13"/>
    </row>
    <row r="1589" spans="1:9">
      <c r="A1589" s="17">
        <v>20.399999999999999</v>
      </c>
      <c r="B1589" s="27">
        <v>43667</v>
      </c>
      <c r="C1589" s="6">
        <f t="shared" si="145"/>
        <v>20.724999999999998</v>
      </c>
      <c r="D1589" s="18">
        <f t="shared" si="148"/>
        <v>22.684999999999999</v>
      </c>
      <c r="E1589" s="1">
        <f t="shared" si="146"/>
        <v>153</v>
      </c>
      <c r="F1589" s="13">
        <f t="shared" si="147"/>
        <v>0</v>
      </c>
      <c r="H1589" s="1">
        <f t="shared" si="144"/>
        <v>0</v>
      </c>
      <c r="I1589" s="13"/>
    </row>
    <row r="1590" spans="1:9">
      <c r="A1590" s="17">
        <v>22</v>
      </c>
      <c r="B1590" s="27">
        <v>43668</v>
      </c>
      <c r="C1590" s="6">
        <f t="shared" si="145"/>
        <v>22.324999999999999</v>
      </c>
      <c r="D1590" s="18">
        <f t="shared" si="148"/>
        <v>23.645</v>
      </c>
      <c r="E1590" s="1">
        <f t="shared" si="146"/>
        <v>153</v>
      </c>
      <c r="F1590" s="13">
        <f t="shared" si="147"/>
        <v>0</v>
      </c>
      <c r="H1590" s="1">
        <f t="shared" si="144"/>
        <v>0</v>
      </c>
      <c r="I1590" s="13"/>
    </row>
    <row r="1591" spans="1:9">
      <c r="A1591" s="17">
        <v>25.3</v>
      </c>
      <c r="B1591" s="27">
        <v>43669</v>
      </c>
      <c r="C1591" s="6">
        <f t="shared" si="145"/>
        <v>25.625</v>
      </c>
      <c r="D1591" s="18">
        <f t="shared" si="148"/>
        <v>23.984999999999999</v>
      </c>
      <c r="E1591" s="1">
        <f t="shared" si="146"/>
        <v>153</v>
      </c>
      <c r="F1591" s="13">
        <f t="shared" si="147"/>
        <v>0</v>
      </c>
      <c r="H1591" s="1">
        <f t="shared" si="144"/>
        <v>0</v>
      </c>
      <c r="I1591" s="13"/>
    </row>
    <row r="1592" spans="1:9">
      <c r="A1592" s="17">
        <v>24.8</v>
      </c>
      <c r="B1592" s="27">
        <v>43670</v>
      </c>
      <c r="C1592" s="6">
        <f t="shared" si="145"/>
        <v>25.125</v>
      </c>
      <c r="D1592" s="18">
        <f t="shared" si="148"/>
        <v>25.024999999999999</v>
      </c>
      <c r="E1592" s="1">
        <f t="shared" si="146"/>
        <v>153</v>
      </c>
      <c r="F1592" s="13">
        <f t="shared" si="147"/>
        <v>0</v>
      </c>
      <c r="H1592" s="1">
        <f t="shared" si="144"/>
        <v>0</v>
      </c>
      <c r="I1592" s="13"/>
    </row>
    <row r="1593" spans="1:9">
      <c r="A1593" s="17">
        <v>25.8</v>
      </c>
      <c r="B1593" s="27">
        <v>43671</v>
      </c>
      <c r="C1593" s="6">
        <f t="shared" si="145"/>
        <v>26.125</v>
      </c>
      <c r="D1593" s="18">
        <f t="shared" si="148"/>
        <v>25.225000000000001</v>
      </c>
      <c r="E1593" s="1">
        <f t="shared" si="146"/>
        <v>153</v>
      </c>
      <c r="F1593" s="13">
        <f t="shared" si="147"/>
        <v>0</v>
      </c>
      <c r="H1593" s="1">
        <f t="shared" si="144"/>
        <v>0</v>
      </c>
      <c r="I1593" s="13"/>
    </row>
    <row r="1594" spans="1:9">
      <c r="A1594" s="17">
        <v>25.6</v>
      </c>
      <c r="B1594" s="27">
        <v>43672</v>
      </c>
      <c r="C1594" s="6">
        <f t="shared" si="145"/>
        <v>25.925000000000001</v>
      </c>
      <c r="D1594" s="18">
        <f t="shared" si="148"/>
        <v>24.664999999999999</v>
      </c>
      <c r="E1594" s="1">
        <f t="shared" si="146"/>
        <v>153</v>
      </c>
      <c r="F1594" s="13">
        <f t="shared" si="147"/>
        <v>0</v>
      </c>
      <c r="H1594" s="1">
        <f t="shared" si="144"/>
        <v>0</v>
      </c>
      <c r="I1594" s="13"/>
    </row>
    <row r="1595" spans="1:9">
      <c r="A1595" s="17">
        <v>23</v>
      </c>
      <c r="B1595" s="27">
        <v>43673</v>
      </c>
      <c r="C1595" s="6">
        <f t="shared" si="145"/>
        <v>23.324999999999999</v>
      </c>
      <c r="D1595" s="18">
        <f t="shared" si="148"/>
        <v>24.544999999999998</v>
      </c>
      <c r="E1595" s="1">
        <f t="shared" si="146"/>
        <v>153</v>
      </c>
      <c r="F1595" s="13">
        <f t="shared" si="147"/>
        <v>0</v>
      </c>
      <c r="H1595" s="1">
        <f t="shared" si="144"/>
        <v>0</v>
      </c>
      <c r="I1595" s="13"/>
    </row>
    <row r="1596" spans="1:9">
      <c r="A1596" s="17">
        <v>22.5</v>
      </c>
      <c r="B1596" s="27">
        <v>43674</v>
      </c>
      <c r="C1596" s="6">
        <f t="shared" si="145"/>
        <v>22.824999999999999</v>
      </c>
      <c r="D1596" s="18">
        <f t="shared" si="148"/>
        <v>24.145</v>
      </c>
      <c r="E1596" s="1">
        <f t="shared" si="146"/>
        <v>153</v>
      </c>
      <c r="F1596" s="13">
        <f t="shared" si="147"/>
        <v>0</v>
      </c>
      <c r="H1596" s="1">
        <f t="shared" si="144"/>
        <v>0</v>
      </c>
      <c r="I1596" s="13"/>
    </row>
    <row r="1597" spans="1:9">
      <c r="A1597" s="17">
        <v>24.2</v>
      </c>
      <c r="B1597" s="27">
        <v>43675</v>
      </c>
      <c r="C1597" s="6">
        <f t="shared" si="145"/>
        <v>24.524999999999999</v>
      </c>
      <c r="D1597" s="18">
        <f t="shared" si="148"/>
        <v>23.145</v>
      </c>
      <c r="E1597" s="1">
        <f t="shared" si="146"/>
        <v>153</v>
      </c>
      <c r="F1597" s="13">
        <f t="shared" si="147"/>
        <v>0</v>
      </c>
      <c r="H1597" s="1">
        <f t="shared" si="144"/>
        <v>0</v>
      </c>
      <c r="I1597" s="13"/>
    </row>
    <row r="1598" spans="1:9">
      <c r="A1598" s="17">
        <v>23.8</v>
      </c>
      <c r="B1598" s="27">
        <v>43676</v>
      </c>
      <c r="C1598" s="6">
        <f t="shared" si="145"/>
        <v>24.125</v>
      </c>
      <c r="D1598" s="18">
        <f t="shared" si="148"/>
        <v>22.604999999999997</v>
      </c>
      <c r="E1598" s="1">
        <f t="shared" si="146"/>
        <v>153</v>
      </c>
      <c r="F1598" s="13">
        <f t="shared" si="147"/>
        <v>0</v>
      </c>
      <c r="H1598" s="1">
        <f t="shared" si="144"/>
        <v>0</v>
      </c>
      <c r="I1598" s="13"/>
    </row>
    <row r="1599" spans="1:9">
      <c r="A1599" s="17">
        <v>20.6</v>
      </c>
      <c r="B1599" s="27">
        <v>43677</v>
      </c>
      <c r="C1599" s="6">
        <f t="shared" si="145"/>
        <v>20.925000000000001</v>
      </c>
      <c r="D1599" s="18">
        <f t="shared" si="148"/>
        <v>22.145</v>
      </c>
      <c r="E1599" s="1">
        <f t="shared" si="146"/>
        <v>153</v>
      </c>
      <c r="F1599" s="13">
        <f t="shared" si="147"/>
        <v>0</v>
      </c>
      <c r="H1599" s="1">
        <f t="shared" si="144"/>
        <v>0</v>
      </c>
      <c r="I1599" s="13"/>
    </row>
    <row r="1600" spans="1:9">
      <c r="A1600" s="17">
        <v>20.3</v>
      </c>
      <c r="B1600" s="27">
        <v>43678</v>
      </c>
      <c r="C1600" s="6">
        <f t="shared" si="145"/>
        <v>20.625</v>
      </c>
      <c r="D1600" s="18">
        <f t="shared" si="148"/>
        <v>20.884999999999998</v>
      </c>
      <c r="E1600" s="1">
        <f t="shared" si="146"/>
        <v>153</v>
      </c>
      <c r="F1600" s="13">
        <f t="shared" si="147"/>
        <v>0</v>
      </c>
      <c r="H1600" s="1">
        <f t="shared" si="144"/>
        <v>0</v>
      </c>
      <c r="I1600" s="13"/>
    </row>
    <row r="1601" spans="1:9">
      <c r="A1601" s="17">
        <v>20.2</v>
      </c>
      <c r="B1601" s="27">
        <v>43679</v>
      </c>
      <c r="C1601" s="6">
        <f t="shared" si="145"/>
        <v>20.524999999999999</v>
      </c>
      <c r="D1601" s="18">
        <f t="shared" si="148"/>
        <v>19.904999999999998</v>
      </c>
      <c r="E1601" s="1">
        <f t="shared" si="146"/>
        <v>153</v>
      </c>
      <c r="F1601" s="13">
        <f t="shared" si="147"/>
        <v>0</v>
      </c>
      <c r="H1601" s="1">
        <f t="shared" si="144"/>
        <v>0</v>
      </c>
      <c r="I1601" s="13"/>
    </row>
    <row r="1602" spans="1:9">
      <c r="A1602" s="17">
        <v>17.899999999999999</v>
      </c>
      <c r="B1602" s="27">
        <v>43680</v>
      </c>
      <c r="C1602" s="6">
        <f t="shared" si="145"/>
        <v>18.224999999999998</v>
      </c>
      <c r="D1602" s="18">
        <f t="shared" si="148"/>
        <v>19.824999999999999</v>
      </c>
      <c r="E1602" s="1">
        <f t="shared" si="146"/>
        <v>153</v>
      </c>
      <c r="F1602" s="13">
        <f t="shared" si="147"/>
        <v>0</v>
      </c>
      <c r="H1602" s="1">
        <f t="shared" si="144"/>
        <v>0</v>
      </c>
      <c r="I1602" s="13"/>
    </row>
    <row r="1603" spans="1:9">
      <c r="A1603" s="17">
        <v>18.899999999999999</v>
      </c>
      <c r="B1603" s="27">
        <v>43681</v>
      </c>
      <c r="C1603" s="6">
        <f t="shared" si="145"/>
        <v>19.224999999999998</v>
      </c>
      <c r="D1603" s="18">
        <f t="shared" si="148"/>
        <v>20.065000000000001</v>
      </c>
      <c r="E1603" s="1">
        <f t="shared" si="146"/>
        <v>153</v>
      </c>
      <c r="F1603" s="13">
        <f t="shared" si="147"/>
        <v>0</v>
      </c>
      <c r="H1603" s="1">
        <f t="shared" si="144"/>
        <v>0</v>
      </c>
      <c r="I1603" s="13"/>
    </row>
    <row r="1604" spans="1:9">
      <c r="A1604" s="17">
        <v>20.2</v>
      </c>
      <c r="B1604" s="27">
        <v>43682</v>
      </c>
      <c r="C1604" s="6">
        <f t="shared" si="145"/>
        <v>20.524999999999999</v>
      </c>
      <c r="D1604" s="18">
        <f t="shared" si="148"/>
        <v>20.125</v>
      </c>
      <c r="E1604" s="1">
        <f t="shared" si="146"/>
        <v>153</v>
      </c>
      <c r="F1604" s="13">
        <f t="shared" si="147"/>
        <v>0</v>
      </c>
      <c r="H1604" s="1">
        <f t="shared" si="144"/>
        <v>0</v>
      </c>
      <c r="I1604" s="13"/>
    </row>
    <row r="1605" spans="1:9">
      <c r="A1605" s="17">
        <v>21.5</v>
      </c>
      <c r="B1605" s="27">
        <v>43683</v>
      </c>
      <c r="C1605" s="6">
        <f t="shared" si="145"/>
        <v>21.824999999999999</v>
      </c>
      <c r="D1605" s="18">
        <f t="shared" si="148"/>
        <v>20.545000000000002</v>
      </c>
      <c r="E1605" s="1">
        <f t="shared" si="146"/>
        <v>153</v>
      </c>
      <c r="F1605" s="13">
        <f t="shared" si="147"/>
        <v>0</v>
      </c>
      <c r="H1605" s="1">
        <f t="shared" si="144"/>
        <v>0</v>
      </c>
      <c r="I1605" s="13"/>
    </row>
    <row r="1606" spans="1:9">
      <c r="A1606" s="17">
        <v>20.5</v>
      </c>
      <c r="B1606" s="27">
        <v>43684</v>
      </c>
      <c r="C1606" s="6">
        <f t="shared" si="145"/>
        <v>20.824999999999999</v>
      </c>
      <c r="D1606" s="18">
        <f t="shared" si="148"/>
        <v>21.244999999999997</v>
      </c>
      <c r="E1606" s="1">
        <f t="shared" si="146"/>
        <v>153</v>
      </c>
      <c r="F1606" s="13">
        <f t="shared" si="147"/>
        <v>0</v>
      </c>
      <c r="H1606" s="1">
        <f t="shared" si="144"/>
        <v>0</v>
      </c>
      <c r="I1606" s="13"/>
    </row>
    <row r="1607" spans="1:9">
      <c r="A1607" s="17">
        <v>20</v>
      </c>
      <c r="B1607" s="27">
        <v>43685</v>
      </c>
      <c r="C1607" s="6">
        <f t="shared" si="145"/>
        <v>20.324999999999999</v>
      </c>
      <c r="D1607" s="18">
        <f t="shared" si="148"/>
        <v>21.224999999999998</v>
      </c>
      <c r="E1607" s="1">
        <f t="shared" si="146"/>
        <v>153</v>
      </c>
      <c r="F1607" s="13">
        <f t="shared" si="147"/>
        <v>0</v>
      </c>
      <c r="H1607" s="1">
        <f t="shared" si="144"/>
        <v>0</v>
      </c>
      <c r="I1607" s="13"/>
    </row>
    <row r="1608" spans="1:9">
      <c r="A1608" s="17">
        <v>22.4</v>
      </c>
      <c r="B1608" s="27">
        <v>43686</v>
      </c>
      <c r="C1608" s="6">
        <f t="shared" si="145"/>
        <v>22.724999999999998</v>
      </c>
      <c r="D1608" s="18">
        <f t="shared" si="148"/>
        <v>21.225000000000001</v>
      </c>
      <c r="E1608" s="1">
        <f t="shared" si="146"/>
        <v>153</v>
      </c>
      <c r="F1608" s="13">
        <f t="shared" si="147"/>
        <v>0</v>
      </c>
      <c r="H1608" s="1">
        <f t="shared" si="144"/>
        <v>0</v>
      </c>
      <c r="I1608" s="13"/>
    </row>
    <row r="1609" spans="1:9">
      <c r="A1609" s="17">
        <v>20.100000000000001</v>
      </c>
      <c r="B1609" s="27">
        <v>43687</v>
      </c>
      <c r="C1609" s="6">
        <f t="shared" si="145"/>
        <v>20.425000000000001</v>
      </c>
      <c r="D1609" s="18">
        <f t="shared" si="148"/>
        <v>20.564999999999998</v>
      </c>
      <c r="E1609" s="1">
        <f t="shared" si="146"/>
        <v>153</v>
      </c>
      <c r="F1609" s="13">
        <f t="shared" si="147"/>
        <v>0</v>
      </c>
      <c r="H1609" s="1">
        <f t="shared" si="144"/>
        <v>0</v>
      </c>
      <c r="I1609" s="13"/>
    </row>
    <row r="1610" spans="1:9">
      <c r="A1610" s="17">
        <v>21.5</v>
      </c>
      <c r="B1610" s="27">
        <v>43688</v>
      </c>
      <c r="C1610" s="6">
        <f t="shared" si="145"/>
        <v>21.824999999999999</v>
      </c>
      <c r="D1610" s="18">
        <f t="shared" si="148"/>
        <v>20.244999999999997</v>
      </c>
      <c r="E1610" s="1">
        <f t="shared" si="146"/>
        <v>153</v>
      </c>
      <c r="F1610" s="13">
        <f t="shared" si="147"/>
        <v>0</v>
      </c>
      <c r="H1610" s="1">
        <f t="shared" si="144"/>
        <v>0</v>
      </c>
      <c r="I1610" s="13"/>
    </row>
    <row r="1611" spans="1:9">
      <c r="A1611" s="17">
        <v>17.2</v>
      </c>
      <c r="B1611" s="27">
        <v>43689</v>
      </c>
      <c r="C1611" s="6">
        <f t="shared" si="145"/>
        <v>17.524999999999999</v>
      </c>
      <c r="D1611" s="18">
        <f t="shared" si="148"/>
        <v>19.044999999999998</v>
      </c>
      <c r="E1611" s="1">
        <f t="shared" si="146"/>
        <v>153</v>
      </c>
      <c r="F1611" s="13">
        <f t="shared" si="147"/>
        <v>0</v>
      </c>
      <c r="H1611" s="1">
        <f t="shared" si="144"/>
        <v>0</v>
      </c>
      <c r="I1611" s="13"/>
    </row>
    <row r="1612" spans="1:9">
      <c r="A1612" s="17">
        <v>18.399999999999999</v>
      </c>
      <c r="B1612" s="27">
        <v>43690</v>
      </c>
      <c r="C1612" s="6">
        <f t="shared" si="145"/>
        <v>18.724999999999998</v>
      </c>
      <c r="D1612" s="18">
        <f t="shared" si="148"/>
        <v>18.384999999999998</v>
      </c>
      <c r="E1612" s="1">
        <f t="shared" si="146"/>
        <v>153</v>
      </c>
      <c r="F1612" s="13">
        <f t="shared" si="147"/>
        <v>0</v>
      </c>
      <c r="H1612" s="1">
        <f t="shared" si="144"/>
        <v>0</v>
      </c>
      <c r="I1612" s="13"/>
    </row>
    <row r="1613" spans="1:9">
      <c r="A1613" s="17">
        <v>16.399999999999999</v>
      </c>
      <c r="B1613" s="27">
        <v>43691</v>
      </c>
      <c r="C1613" s="6">
        <f t="shared" si="145"/>
        <v>16.724999999999998</v>
      </c>
      <c r="D1613" s="18">
        <f t="shared" si="148"/>
        <v>17.504999999999999</v>
      </c>
      <c r="E1613" s="1">
        <f t="shared" si="146"/>
        <v>153</v>
      </c>
      <c r="F1613" s="13">
        <f t="shared" si="147"/>
        <v>0</v>
      </c>
      <c r="H1613" s="1">
        <f t="shared" si="144"/>
        <v>0</v>
      </c>
      <c r="I1613" s="13"/>
    </row>
    <row r="1614" spans="1:9">
      <c r="A1614" s="17">
        <v>16.8</v>
      </c>
      <c r="B1614" s="27">
        <v>43692</v>
      </c>
      <c r="C1614" s="6">
        <f t="shared" si="145"/>
        <v>17.125</v>
      </c>
      <c r="D1614" s="18">
        <f t="shared" si="148"/>
        <v>17.684999999999999</v>
      </c>
      <c r="E1614" s="1">
        <f t="shared" si="146"/>
        <v>153</v>
      </c>
      <c r="F1614" s="13">
        <f t="shared" si="147"/>
        <v>0</v>
      </c>
      <c r="H1614" s="1">
        <f t="shared" si="144"/>
        <v>0</v>
      </c>
      <c r="I1614" s="13"/>
    </row>
    <row r="1615" spans="1:9">
      <c r="A1615" s="17">
        <v>17.100000000000001</v>
      </c>
      <c r="B1615" s="27">
        <v>43693</v>
      </c>
      <c r="C1615" s="6">
        <f t="shared" si="145"/>
        <v>17.425000000000001</v>
      </c>
      <c r="D1615" s="18">
        <f t="shared" si="148"/>
        <v>18.664999999999999</v>
      </c>
      <c r="E1615" s="1">
        <f t="shared" si="146"/>
        <v>153</v>
      </c>
      <c r="F1615" s="13">
        <f t="shared" si="147"/>
        <v>0</v>
      </c>
      <c r="H1615" s="1">
        <f t="shared" si="144"/>
        <v>0</v>
      </c>
      <c r="I1615" s="13"/>
    </row>
    <row r="1616" spans="1:9">
      <c r="A1616" s="17">
        <v>18.100000000000001</v>
      </c>
      <c r="B1616" s="27">
        <v>43694</v>
      </c>
      <c r="C1616" s="6">
        <f t="shared" si="145"/>
        <v>18.425000000000001</v>
      </c>
      <c r="D1616" s="18">
        <f t="shared" si="148"/>
        <v>19.445</v>
      </c>
      <c r="E1616" s="1">
        <f t="shared" si="146"/>
        <v>153</v>
      </c>
      <c r="F1616" s="13">
        <f t="shared" si="147"/>
        <v>0</v>
      </c>
      <c r="H1616" s="1">
        <f t="shared" si="144"/>
        <v>0</v>
      </c>
      <c r="I1616" s="13"/>
    </row>
    <row r="1617" spans="1:9">
      <c r="A1617" s="17">
        <v>23.3</v>
      </c>
      <c r="B1617" s="27">
        <v>43695</v>
      </c>
      <c r="C1617" s="6">
        <f t="shared" si="145"/>
        <v>23.625</v>
      </c>
      <c r="D1617" s="18">
        <f t="shared" si="148"/>
        <v>19.864999999999998</v>
      </c>
      <c r="E1617" s="1">
        <f t="shared" si="146"/>
        <v>153</v>
      </c>
      <c r="F1617" s="13">
        <f t="shared" si="147"/>
        <v>0</v>
      </c>
      <c r="H1617" s="1">
        <f t="shared" ref="H1617:H1680" si="149">IF(F1617&gt;H$15,1,0)</f>
        <v>0</v>
      </c>
      <c r="I1617" s="13"/>
    </row>
    <row r="1618" spans="1:9">
      <c r="A1618" s="17">
        <v>20.3</v>
      </c>
      <c r="B1618" s="27">
        <v>43696</v>
      </c>
      <c r="C1618" s="6">
        <f t="shared" ref="C1618:C1681" si="150">A1618+A$16</f>
        <v>20.625</v>
      </c>
      <c r="D1618" s="18">
        <f t="shared" si="148"/>
        <v>19.864999999999998</v>
      </c>
      <c r="E1618" s="1">
        <f t="shared" ref="E1618:E1681" si="151">E1617+H1618</f>
        <v>153</v>
      </c>
      <c r="F1618" s="13">
        <f t="shared" ref="F1618:F1681" si="152">IF(F$16-$C1618&gt;0,(F$16+F$14-$C1618)*F$15/30,0)</f>
        <v>0</v>
      </c>
      <c r="H1618" s="1">
        <f t="shared" si="149"/>
        <v>0</v>
      </c>
      <c r="I1618" s="13"/>
    </row>
    <row r="1619" spans="1:9">
      <c r="A1619" s="17">
        <v>18.899999999999999</v>
      </c>
      <c r="B1619" s="27">
        <v>43697</v>
      </c>
      <c r="C1619" s="6">
        <f t="shared" si="150"/>
        <v>19.224999999999998</v>
      </c>
      <c r="D1619" s="18">
        <f t="shared" si="148"/>
        <v>19.684999999999995</v>
      </c>
      <c r="E1619" s="1">
        <f t="shared" si="151"/>
        <v>153</v>
      </c>
      <c r="F1619" s="13">
        <f t="shared" si="152"/>
        <v>0</v>
      </c>
      <c r="H1619" s="1">
        <f t="shared" si="149"/>
        <v>0</v>
      </c>
      <c r="I1619" s="13"/>
    </row>
    <row r="1620" spans="1:9">
      <c r="A1620" s="17">
        <v>17.100000000000001</v>
      </c>
      <c r="B1620" s="27">
        <v>43698</v>
      </c>
      <c r="C1620" s="6">
        <f t="shared" si="150"/>
        <v>17.425000000000001</v>
      </c>
      <c r="D1620" s="18">
        <f t="shared" ref="D1620:D1683" si="153">SUM(C1618:C1622)/5</f>
        <v>18.804999999999996</v>
      </c>
      <c r="E1620" s="1">
        <f t="shared" si="151"/>
        <v>153</v>
      </c>
      <c r="F1620" s="13">
        <f t="shared" si="152"/>
        <v>0</v>
      </c>
      <c r="H1620" s="1">
        <f t="shared" si="149"/>
        <v>0</v>
      </c>
      <c r="I1620" s="13"/>
    </row>
    <row r="1621" spans="1:9">
      <c r="A1621" s="17">
        <v>17.2</v>
      </c>
      <c r="B1621" s="27">
        <v>43699</v>
      </c>
      <c r="C1621" s="6">
        <f t="shared" si="150"/>
        <v>17.524999999999999</v>
      </c>
      <c r="D1621" s="18">
        <f t="shared" si="153"/>
        <v>19.004999999999999</v>
      </c>
      <c r="E1621" s="1">
        <f t="shared" si="151"/>
        <v>153</v>
      </c>
      <c r="F1621" s="13">
        <f t="shared" si="152"/>
        <v>0</v>
      </c>
      <c r="H1621" s="1">
        <f t="shared" si="149"/>
        <v>0</v>
      </c>
      <c r="I1621" s="13"/>
    </row>
    <row r="1622" spans="1:9">
      <c r="A1622" s="17">
        <v>18.899999999999999</v>
      </c>
      <c r="B1622" s="27">
        <v>43700</v>
      </c>
      <c r="C1622" s="6">
        <f t="shared" si="150"/>
        <v>19.224999999999998</v>
      </c>
      <c r="D1622" s="18">
        <f t="shared" si="153"/>
        <v>19.824999999999999</v>
      </c>
      <c r="E1622" s="1">
        <f t="shared" si="151"/>
        <v>153</v>
      </c>
      <c r="F1622" s="13">
        <f t="shared" si="152"/>
        <v>0</v>
      </c>
      <c r="H1622" s="1">
        <f t="shared" si="149"/>
        <v>0</v>
      </c>
      <c r="I1622" s="13"/>
    </row>
    <row r="1623" spans="1:9">
      <c r="A1623" s="17">
        <v>21.3</v>
      </c>
      <c r="B1623" s="27">
        <v>43701</v>
      </c>
      <c r="C1623" s="6">
        <f t="shared" si="150"/>
        <v>21.625</v>
      </c>
      <c r="D1623" s="18">
        <f t="shared" si="153"/>
        <v>21.044999999999998</v>
      </c>
      <c r="E1623" s="1">
        <f t="shared" si="151"/>
        <v>153</v>
      </c>
      <c r="F1623" s="13">
        <f t="shared" si="152"/>
        <v>0</v>
      </c>
      <c r="H1623" s="1">
        <f t="shared" si="149"/>
        <v>0</v>
      </c>
      <c r="I1623" s="13"/>
    </row>
    <row r="1624" spans="1:9">
      <c r="A1624" s="17">
        <v>23</v>
      </c>
      <c r="B1624" s="27">
        <v>43702</v>
      </c>
      <c r="C1624" s="6">
        <f t="shared" si="150"/>
        <v>23.324999999999999</v>
      </c>
      <c r="D1624" s="18">
        <f t="shared" si="153"/>
        <v>22.264999999999997</v>
      </c>
      <c r="E1624" s="1">
        <f t="shared" si="151"/>
        <v>153</v>
      </c>
      <c r="F1624" s="13">
        <f t="shared" si="152"/>
        <v>0</v>
      </c>
      <c r="H1624" s="1">
        <f t="shared" si="149"/>
        <v>0</v>
      </c>
      <c r="I1624" s="13"/>
    </row>
    <row r="1625" spans="1:9">
      <c r="A1625" s="17">
        <v>23.2</v>
      </c>
      <c r="B1625" s="27">
        <v>43703</v>
      </c>
      <c r="C1625" s="6">
        <f t="shared" si="150"/>
        <v>23.524999999999999</v>
      </c>
      <c r="D1625" s="18">
        <f t="shared" si="153"/>
        <v>23.244999999999997</v>
      </c>
      <c r="E1625" s="1">
        <f t="shared" si="151"/>
        <v>153</v>
      </c>
      <c r="F1625" s="13">
        <f t="shared" si="152"/>
        <v>0</v>
      </c>
      <c r="H1625" s="1">
        <f t="shared" si="149"/>
        <v>0</v>
      </c>
      <c r="I1625" s="13"/>
    </row>
    <row r="1626" spans="1:9">
      <c r="A1626" s="17">
        <v>23.3</v>
      </c>
      <c r="B1626" s="27">
        <v>43704</v>
      </c>
      <c r="C1626" s="6">
        <f t="shared" si="150"/>
        <v>23.625</v>
      </c>
      <c r="D1626" s="18">
        <f t="shared" si="153"/>
        <v>23.544999999999998</v>
      </c>
      <c r="E1626" s="1">
        <f t="shared" si="151"/>
        <v>153</v>
      </c>
      <c r="F1626" s="13">
        <f t="shared" si="152"/>
        <v>0</v>
      </c>
      <c r="H1626" s="1">
        <f t="shared" si="149"/>
        <v>0</v>
      </c>
      <c r="I1626" s="13"/>
    </row>
    <row r="1627" spans="1:9">
      <c r="A1627" s="17">
        <v>23.8</v>
      </c>
      <c r="B1627" s="27">
        <v>43705</v>
      </c>
      <c r="C1627" s="6">
        <f t="shared" si="150"/>
        <v>24.125</v>
      </c>
      <c r="D1627" s="18">
        <f t="shared" si="153"/>
        <v>23.565000000000001</v>
      </c>
      <c r="E1627" s="1">
        <f t="shared" si="151"/>
        <v>153</v>
      </c>
      <c r="F1627" s="13">
        <f t="shared" si="152"/>
        <v>0</v>
      </c>
      <c r="H1627" s="1">
        <f t="shared" si="149"/>
        <v>0</v>
      </c>
      <c r="I1627" s="13"/>
    </row>
    <row r="1628" spans="1:9">
      <c r="A1628" s="17">
        <v>22.8</v>
      </c>
      <c r="B1628" s="27">
        <v>43706</v>
      </c>
      <c r="C1628" s="6">
        <f t="shared" si="150"/>
        <v>23.125</v>
      </c>
      <c r="D1628" s="18">
        <f t="shared" si="153"/>
        <v>23.744999999999997</v>
      </c>
      <c r="E1628" s="1">
        <f t="shared" si="151"/>
        <v>153</v>
      </c>
      <c r="F1628" s="13">
        <f t="shared" si="152"/>
        <v>0</v>
      </c>
      <c r="H1628" s="1">
        <f t="shared" si="149"/>
        <v>0</v>
      </c>
      <c r="I1628" s="13"/>
    </row>
    <row r="1629" spans="1:9">
      <c r="A1629" s="17">
        <v>23.1</v>
      </c>
      <c r="B1629" s="27">
        <v>43707</v>
      </c>
      <c r="C1629" s="6">
        <f t="shared" si="150"/>
        <v>23.425000000000001</v>
      </c>
      <c r="D1629" s="18">
        <f t="shared" si="153"/>
        <v>23.645</v>
      </c>
      <c r="E1629" s="1">
        <f t="shared" si="151"/>
        <v>153</v>
      </c>
      <c r="F1629" s="13">
        <f t="shared" si="152"/>
        <v>0</v>
      </c>
      <c r="H1629" s="1">
        <f t="shared" si="149"/>
        <v>0</v>
      </c>
      <c r="I1629" s="13"/>
    </row>
    <row r="1630" spans="1:9">
      <c r="A1630" s="17">
        <v>24.1</v>
      </c>
      <c r="B1630" s="27">
        <v>43708</v>
      </c>
      <c r="C1630" s="6">
        <f t="shared" si="150"/>
        <v>24.425000000000001</v>
      </c>
      <c r="D1630" s="18">
        <f t="shared" si="153"/>
        <v>22.104999999999997</v>
      </c>
      <c r="E1630" s="1">
        <f t="shared" si="151"/>
        <v>153</v>
      </c>
      <c r="F1630" s="13">
        <f t="shared" si="152"/>
        <v>0</v>
      </c>
      <c r="H1630" s="1">
        <f t="shared" si="149"/>
        <v>0</v>
      </c>
      <c r="I1630" s="13"/>
    </row>
    <row r="1631" spans="1:9">
      <c r="A1631" s="17">
        <v>22.8</v>
      </c>
      <c r="B1631" s="27">
        <v>43709</v>
      </c>
      <c r="C1631" s="6">
        <f t="shared" si="150"/>
        <v>23.125</v>
      </c>
      <c r="D1631" s="18">
        <f t="shared" si="153"/>
        <v>20.645</v>
      </c>
      <c r="E1631" s="1">
        <f t="shared" si="151"/>
        <v>153</v>
      </c>
      <c r="F1631" s="13">
        <f t="shared" si="152"/>
        <v>0</v>
      </c>
      <c r="H1631" s="1">
        <f t="shared" si="149"/>
        <v>0</v>
      </c>
      <c r="I1631" s="13"/>
    </row>
    <row r="1632" spans="1:9">
      <c r="A1632" s="17">
        <v>16.100000000000001</v>
      </c>
      <c r="B1632" s="27">
        <v>43710</v>
      </c>
      <c r="C1632" s="6">
        <f t="shared" si="150"/>
        <v>16.425000000000001</v>
      </c>
      <c r="D1632" s="18">
        <f t="shared" si="153"/>
        <v>19.625</v>
      </c>
      <c r="E1632" s="1">
        <f t="shared" si="151"/>
        <v>153</v>
      </c>
      <c r="F1632" s="13">
        <f t="shared" si="152"/>
        <v>0</v>
      </c>
      <c r="H1632" s="1">
        <f t="shared" si="149"/>
        <v>0</v>
      </c>
      <c r="I1632" s="13"/>
    </row>
    <row r="1633" spans="1:9">
      <c r="A1633" s="17">
        <v>15.5</v>
      </c>
      <c r="B1633" s="27">
        <v>43711</v>
      </c>
      <c r="C1633" s="6">
        <f t="shared" si="150"/>
        <v>15.824999999999999</v>
      </c>
      <c r="D1633" s="18">
        <f t="shared" si="153"/>
        <v>18.285</v>
      </c>
      <c r="E1633" s="1">
        <f t="shared" si="151"/>
        <v>153</v>
      </c>
      <c r="F1633" s="13">
        <f t="shared" si="152"/>
        <v>0</v>
      </c>
      <c r="H1633" s="1">
        <f t="shared" si="149"/>
        <v>0</v>
      </c>
      <c r="I1633" s="13"/>
    </row>
    <row r="1634" spans="1:9">
      <c r="A1634" s="17">
        <v>18</v>
      </c>
      <c r="B1634" s="27">
        <v>43712</v>
      </c>
      <c r="C1634" s="6">
        <f t="shared" si="150"/>
        <v>18.324999999999999</v>
      </c>
      <c r="D1634" s="18">
        <f t="shared" si="153"/>
        <v>16.744999999999997</v>
      </c>
      <c r="E1634" s="1">
        <f t="shared" si="151"/>
        <v>153</v>
      </c>
      <c r="F1634" s="13">
        <f t="shared" si="152"/>
        <v>0</v>
      </c>
      <c r="H1634" s="1">
        <f t="shared" si="149"/>
        <v>0</v>
      </c>
      <c r="I1634" s="13"/>
    </row>
    <row r="1635" spans="1:9">
      <c r="A1635" s="17">
        <v>17.399999999999999</v>
      </c>
      <c r="B1635" s="27">
        <v>43713</v>
      </c>
      <c r="C1635" s="6">
        <f t="shared" si="150"/>
        <v>17.724999999999998</v>
      </c>
      <c r="D1635" s="18">
        <f t="shared" si="153"/>
        <v>16.244999999999997</v>
      </c>
      <c r="E1635" s="1">
        <f t="shared" si="151"/>
        <v>153</v>
      </c>
      <c r="F1635" s="13">
        <f t="shared" si="152"/>
        <v>0</v>
      </c>
      <c r="H1635" s="1">
        <f t="shared" si="149"/>
        <v>0</v>
      </c>
      <c r="I1635" s="13"/>
    </row>
    <row r="1636" spans="1:9">
      <c r="A1636" s="17">
        <v>15.1</v>
      </c>
      <c r="B1636" s="27">
        <v>43714</v>
      </c>
      <c r="C1636" s="6">
        <f t="shared" si="150"/>
        <v>15.424999999999999</v>
      </c>
      <c r="D1636" s="18">
        <f t="shared" si="153"/>
        <v>15.844999999999999</v>
      </c>
      <c r="E1636" s="1">
        <f t="shared" si="151"/>
        <v>153</v>
      </c>
      <c r="F1636" s="13">
        <f t="shared" si="152"/>
        <v>0</v>
      </c>
      <c r="H1636" s="1">
        <f t="shared" si="149"/>
        <v>0</v>
      </c>
      <c r="I1636" s="13"/>
    </row>
    <row r="1637" spans="1:9">
      <c r="A1637" s="17">
        <v>13.600000000000001</v>
      </c>
      <c r="B1637" s="27">
        <v>43715</v>
      </c>
      <c r="C1637" s="6">
        <f t="shared" si="150"/>
        <v>13.925000000000001</v>
      </c>
      <c r="D1637" s="18">
        <f t="shared" si="153"/>
        <v>14.885000000000002</v>
      </c>
      <c r="E1637" s="1">
        <f t="shared" si="151"/>
        <v>153</v>
      </c>
      <c r="F1637" s="13">
        <f t="shared" si="152"/>
        <v>0</v>
      </c>
      <c r="H1637" s="1">
        <f t="shared" si="149"/>
        <v>0</v>
      </c>
      <c r="I1637" s="13"/>
    </row>
    <row r="1638" spans="1:9">
      <c r="A1638" s="17">
        <v>13.5</v>
      </c>
      <c r="B1638" s="27">
        <v>43716</v>
      </c>
      <c r="C1638" s="6">
        <f t="shared" si="150"/>
        <v>13.824999999999999</v>
      </c>
      <c r="D1638" s="18">
        <f t="shared" si="153"/>
        <v>14.204999999999998</v>
      </c>
      <c r="E1638" s="1">
        <f t="shared" si="151"/>
        <v>153</v>
      </c>
      <c r="F1638" s="13">
        <f t="shared" si="152"/>
        <v>0</v>
      </c>
      <c r="H1638" s="1">
        <f t="shared" si="149"/>
        <v>0</v>
      </c>
      <c r="I1638" s="13"/>
    </row>
    <row r="1639" spans="1:9">
      <c r="A1639" s="17">
        <v>13.2</v>
      </c>
      <c r="B1639" s="27">
        <v>43717</v>
      </c>
      <c r="C1639" s="6">
        <f t="shared" si="150"/>
        <v>13.524999999999999</v>
      </c>
      <c r="D1639" s="18">
        <f t="shared" si="153"/>
        <v>14.244999999999999</v>
      </c>
      <c r="E1639" s="1">
        <f t="shared" si="151"/>
        <v>153</v>
      </c>
      <c r="F1639" s="13">
        <f t="shared" si="152"/>
        <v>0</v>
      </c>
      <c r="H1639" s="1">
        <f t="shared" si="149"/>
        <v>0</v>
      </c>
      <c r="I1639" s="13"/>
    </row>
    <row r="1640" spans="1:9">
      <c r="A1640" s="17">
        <v>14</v>
      </c>
      <c r="B1640" s="27">
        <v>43718</v>
      </c>
      <c r="C1640" s="6">
        <f t="shared" si="150"/>
        <v>14.324999999999999</v>
      </c>
      <c r="D1640" s="18">
        <f t="shared" si="153"/>
        <v>14.785</v>
      </c>
      <c r="E1640" s="1">
        <f t="shared" si="151"/>
        <v>153</v>
      </c>
      <c r="F1640" s="13">
        <f t="shared" si="152"/>
        <v>0</v>
      </c>
      <c r="H1640" s="1">
        <f t="shared" si="149"/>
        <v>0</v>
      </c>
      <c r="I1640" s="13"/>
    </row>
    <row r="1641" spans="1:9">
      <c r="A1641" s="17">
        <v>15.3</v>
      </c>
      <c r="B1641" s="27">
        <v>43719</v>
      </c>
      <c r="C1641" s="6">
        <f t="shared" si="150"/>
        <v>15.625</v>
      </c>
      <c r="D1641" s="18">
        <f t="shared" si="153"/>
        <v>15.725</v>
      </c>
      <c r="E1641" s="1">
        <f t="shared" si="151"/>
        <v>153</v>
      </c>
      <c r="F1641" s="13">
        <f t="shared" si="152"/>
        <v>0</v>
      </c>
      <c r="H1641" s="1">
        <f t="shared" si="149"/>
        <v>0</v>
      </c>
      <c r="I1641" s="13"/>
    </row>
    <row r="1642" spans="1:9">
      <c r="A1642" s="17">
        <v>16.3</v>
      </c>
      <c r="B1642" s="27">
        <v>43720</v>
      </c>
      <c r="C1642" s="6">
        <f t="shared" si="150"/>
        <v>16.625</v>
      </c>
      <c r="D1642" s="18">
        <f t="shared" si="153"/>
        <v>16.164999999999999</v>
      </c>
      <c r="E1642" s="1">
        <f t="shared" si="151"/>
        <v>153</v>
      </c>
      <c r="F1642" s="13">
        <f t="shared" si="152"/>
        <v>0</v>
      </c>
      <c r="H1642" s="1">
        <f t="shared" si="149"/>
        <v>0</v>
      </c>
      <c r="I1642" s="13"/>
    </row>
    <row r="1643" spans="1:9">
      <c r="A1643" s="17">
        <v>18.2</v>
      </c>
      <c r="B1643" s="27">
        <v>43721</v>
      </c>
      <c r="C1643" s="6">
        <f t="shared" si="150"/>
        <v>18.524999999999999</v>
      </c>
      <c r="D1643" s="18">
        <f t="shared" si="153"/>
        <v>16.605</v>
      </c>
      <c r="E1643" s="1">
        <f t="shared" si="151"/>
        <v>153</v>
      </c>
      <c r="F1643" s="13">
        <f t="shared" si="152"/>
        <v>0</v>
      </c>
      <c r="H1643" s="1">
        <f t="shared" si="149"/>
        <v>0</v>
      </c>
      <c r="I1643" s="13"/>
    </row>
    <row r="1644" spans="1:9">
      <c r="A1644" s="17">
        <v>15.4</v>
      </c>
      <c r="B1644" s="27">
        <v>43722</v>
      </c>
      <c r="C1644" s="6">
        <f t="shared" si="150"/>
        <v>15.725</v>
      </c>
      <c r="D1644" s="18">
        <f t="shared" si="153"/>
        <v>16.725000000000001</v>
      </c>
      <c r="E1644" s="1">
        <f t="shared" si="151"/>
        <v>153</v>
      </c>
      <c r="F1644" s="13">
        <f t="shared" si="152"/>
        <v>0</v>
      </c>
      <c r="H1644" s="1">
        <f t="shared" si="149"/>
        <v>0</v>
      </c>
      <c r="I1644" s="13"/>
    </row>
    <row r="1645" spans="1:9">
      <c r="A1645" s="17">
        <v>16.2</v>
      </c>
      <c r="B1645" s="27">
        <v>43723</v>
      </c>
      <c r="C1645" s="6">
        <f t="shared" si="150"/>
        <v>16.524999999999999</v>
      </c>
      <c r="D1645" s="18">
        <f t="shared" si="153"/>
        <v>16.225000000000001</v>
      </c>
      <c r="E1645" s="1">
        <f t="shared" si="151"/>
        <v>153</v>
      </c>
      <c r="F1645" s="13">
        <f t="shared" si="152"/>
        <v>0</v>
      </c>
      <c r="H1645" s="1">
        <f t="shared" si="149"/>
        <v>0</v>
      </c>
      <c r="I1645" s="13"/>
    </row>
    <row r="1646" spans="1:9">
      <c r="A1646" s="17">
        <v>15.9</v>
      </c>
      <c r="B1646" s="27">
        <v>43724</v>
      </c>
      <c r="C1646" s="6">
        <f t="shared" si="150"/>
        <v>16.225000000000001</v>
      </c>
      <c r="D1646" s="18">
        <f t="shared" si="153"/>
        <v>14.905000000000001</v>
      </c>
      <c r="E1646" s="1">
        <f t="shared" si="151"/>
        <v>153</v>
      </c>
      <c r="F1646" s="13">
        <f t="shared" si="152"/>
        <v>0</v>
      </c>
      <c r="H1646" s="1">
        <f t="shared" si="149"/>
        <v>0</v>
      </c>
      <c r="I1646" s="13"/>
    </row>
    <row r="1647" spans="1:9">
      <c r="A1647" s="17">
        <v>13.8</v>
      </c>
      <c r="B1647" s="27">
        <v>43725</v>
      </c>
      <c r="C1647" s="6">
        <f t="shared" si="150"/>
        <v>14.125</v>
      </c>
      <c r="D1647" s="18">
        <f t="shared" si="153"/>
        <v>13.824999999999999</v>
      </c>
      <c r="E1647" s="1">
        <f t="shared" si="151"/>
        <v>153</v>
      </c>
      <c r="F1647" s="13">
        <f t="shared" si="152"/>
        <v>0</v>
      </c>
      <c r="H1647" s="1">
        <f t="shared" si="149"/>
        <v>0</v>
      </c>
      <c r="I1647" s="13"/>
    </row>
    <row r="1648" spans="1:9">
      <c r="A1648" s="17">
        <v>11.600000000000001</v>
      </c>
      <c r="B1648" s="27">
        <v>43726</v>
      </c>
      <c r="C1648" s="6">
        <f t="shared" si="150"/>
        <v>11.925000000000001</v>
      </c>
      <c r="D1648" s="18">
        <f t="shared" si="153"/>
        <v>12.485000000000003</v>
      </c>
      <c r="E1648" s="1">
        <f t="shared" si="151"/>
        <v>153</v>
      </c>
      <c r="F1648" s="13">
        <f t="shared" si="152"/>
        <v>1.2904166666666663</v>
      </c>
      <c r="H1648" s="1">
        <f t="shared" si="149"/>
        <v>0</v>
      </c>
      <c r="I1648" s="13"/>
    </row>
    <row r="1649" spans="1:9">
      <c r="A1649" s="17">
        <v>10</v>
      </c>
      <c r="B1649" s="27">
        <v>43727</v>
      </c>
      <c r="C1649" s="6">
        <f t="shared" si="150"/>
        <v>10.324999999999999</v>
      </c>
      <c r="D1649" s="18">
        <f t="shared" si="153"/>
        <v>11.725</v>
      </c>
      <c r="E1649" s="1">
        <f t="shared" si="151"/>
        <v>153</v>
      </c>
      <c r="F1649" s="13">
        <f t="shared" si="152"/>
        <v>1.7970833333333336</v>
      </c>
      <c r="H1649" s="1">
        <f t="shared" si="149"/>
        <v>0</v>
      </c>
      <c r="I1649" s="13"/>
    </row>
    <row r="1650" spans="1:9">
      <c r="A1650" s="17">
        <v>9.5</v>
      </c>
      <c r="B1650" s="27">
        <v>43728</v>
      </c>
      <c r="C1650" s="6">
        <f t="shared" si="150"/>
        <v>9.8249999999999993</v>
      </c>
      <c r="D1650" s="18">
        <f t="shared" si="153"/>
        <v>11.725</v>
      </c>
      <c r="E1650" s="1">
        <f t="shared" si="151"/>
        <v>153</v>
      </c>
      <c r="F1650" s="13">
        <f t="shared" si="152"/>
        <v>1.955416666666667</v>
      </c>
      <c r="H1650" s="1">
        <f t="shared" si="149"/>
        <v>0</v>
      </c>
      <c r="I1650" s="13"/>
    </row>
    <row r="1651" spans="1:9">
      <c r="A1651" s="17">
        <v>12.100000000000001</v>
      </c>
      <c r="B1651" s="27">
        <v>43729</v>
      </c>
      <c r="C1651" s="6">
        <f t="shared" si="150"/>
        <v>12.425000000000001</v>
      </c>
      <c r="D1651" s="18">
        <f t="shared" si="153"/>
        <v>11.945</v>
      </c>
      <c r="E1651" s="1">
        <f t="shared" si="151"/>
        <v>153</v>
      </c>
      <c r="F1651" s="13">
        <f t="shared" si="152"/>
        <v>1.1320833333333331</v>
      </c>
      <c r="H1651" s="1">
        <f t="shared" si="149"/>
        <v>0</v>
      </c>
      <c r="I1651" s="13"/>
    </row>
    <row r="1652" spans="1:9">
      <c r="A1652" s="17">
        <v>13.8</v>
      </c>
      <c r="B1652" s="27">
        <v>43730</v>
      </c>
      <c r="C1652" s="6">
        <f t="shared" si="150"/>
        <v>14.125</v>
      </c>
      <c r="D1652" s="18">
        <f t="shared" si="153"/>
        <v>12.984999999999999</v>
      </c>
      <c r="E1652" s="1">
        <f t="shared" si="151"/>
        <v>153</v>
      </c>
      <c r="F1652" s="13">
        <f t="shared" si="152"/>
        <v>0</v>
      </c>
      <c r="H1652" s="1">
        <f t="shared" si="149"/>
        <v>0</v>
      </c>
      <c r="I1652" s="13"/>
    </row>
    <row r="1653" spans="1:9">
      <c r="A1653" s="17">
        <v>12.7</v>
      </c>
      <c r="B1653" s="27">
        <v>43731</v>
      </c>
      <c r="C1653" s="6">
        <f t="shared" si="150"/>
        <v>13.024999999999999</v>
      </c>
      <c r="D1653" s="18">
        <f t="shared" si="153"/>
        <v>14.084999999999999</v>
      </c>
      <c r="E1653" s="1">
        <f t="shared" si="151"/>
        <v>153</v>
      </c>
      <c r="F1653" s="13">
        <f t="shared" si="152"/>
        <v>0</v>
      </c>
      <c r="H1653" s="1">
        <f t="shared" si="149"/>
        <v>0</v>
      </c>
      <c r="I1653" s="13"/>
    </row>
    <row r="1654" spans="1:9">
      <c r="A1654" s="17">
        <v>15.2</v>
      </c>
      <c r="B1654" s="27">
        <v>43732</v>
      </c>
      <c r="C1654" s="6">
        <f t="shared" si="150"/>
        <v>15.524999999999999</v>
      </c>
      <c r="D1654" s="18">
        <f t="shared" si="153"/>
        <v>14.584999999999999</v>
      </c>
      <c r="E1654" s="1">
        <f t="shared" si="151"/>
        <v>153</v>
      </c>
      <c r="F1654" s="13">
        <f t="shared" si="152"/>
        <v>0</v>
      </c>
      <c r="H1654" s="1">
        <f t="shared" si="149"/>
        <v>0</v>
      </c>
      <c r="I1654" s="13"/>
    </row>
    <row r="1655" spans="1:9">
      <c r="A1655" s="17">
        <v>15</v>
      </c>
      <c r="B1655" s="27">
        <v>43733</v>
      </c>
      <c r="C1655" s="6">
        <f t="shared" si="150"/>
        <v>15.324999999999999</v>
      </c>
      <c r="D1655" s="18">
        <f t="shared" si="153"/>
        <v>15.084999999999999</v>
      </c>
      <c r="E1655" s="1">
        <f t="shared" si="151"/>
        <v>153</v>
      </c>
      <c r="F1655" s="13">
        <f t="shared" si="152"/>
        <v>0</v>
      </c>
      <c r="H1655" s="1">
        <f t="shared" si="149"/>
        <v>0</v>
      </c>
      <c r="I1655" s="13"/>
    </row>
    <row r="1656" spans="1:9">
      <c r="A1656" s="17">
        <v>14.6</v>
      </c>
      <c r="B1656" s="27">
        <v>43734</v>
      </c>
      <c r="C1656" s="6">
        <f t="shared" si="150"/>
        <v>14.924999999999999</v>
      </c>
      <c r="D1656" s="18">
        <f t="shared" si="153"/>
        <v>15.544999999999998</v>
      </c>
      <c r="E1656" s="1">
        <f t="shared" si="151"/>
        <v>153</v>
      </c>
      <c r="F1656" s="13">
        <f t="shared" si="152"/>
        <v>0</v>
      </c>
      <c r="H1656" s="1">
        <f t="shared" si="149"/>
        <v>0</v>
      </c>
      <c r="I1656" s="13"/>
    </row>
    <row r="1657" spans="1:9">
      <c r="A1657" s="17">
        <v>16.3</v>
      </c>
      <c r="B1657" s="27">
        <v>43735</v>
      </c>
      <c r="C1657" s="6">
        <f t="shared" si="150"/>
        <v>16.625</v>
      </c>
      <c r="D1657" s="18">
        <f t="shared" si="153"/>
        <v>15.765000000000001</v>
      </c>
      <c r="E1657" s="1">
        <f t="shared" si="151"/>
        <v>153</v>
      </c>
      <c r="F1657" s="13">
        <f t="shared" si="152"/>
        <v>0</v>
      </c>
      <c r="H1657" s="1">
        <f t="shared" si="149"/>
        <v>0</v>
      </c>
      <c r="I1657" s="13"/>
    </row>
    <row r="1658" spans="1:9">
      <c r="A1658" s="17">
        <v>15</v>
      </c>
      <c r="B1658" s="27">
        <v>43736</v>
      </c>
      <c r="C1658" s="6">
        <f t="shared" si="150"/>
        <v>15.324999999999999</v>
      </c>
      <c r="D1658" s="18">
        <f t="shared" si="153"/>
        <v>16.005000000000003</v>
      </c>
      <c r="E1658" s="1">
        <f t="shared" si="151"/>
        <v>153</v>
      </c>
      <c r="F1658" s="13">
        <f t="shared" si="152"/>
        <v>0</v>
      </c>
      <c r="H1658" s="1">
        <f t="shared" si="149"/>
        <v>0</v>
      </c>
      <c r="I1658" s="13"/>
    </row>
    <row r="1659" spans="1:9">
      <c r="A1659" s="17">
        <v>16.3</v>
      </c>
      <c r="B1659" s="27">
        <v>43737</v>
      </c>
      <c r="C1659" s="6">
        <f t="shared" si="150"/>
        <v>16.625</v>
      </c>
      <c r="D1659" s="18">
        <f t="shared" si="153"/>
        <v>15.984999999999999</v>
      </c>
      <c r="E1659" s="1">
        <f t="shared" si="151"/>
        <v>153</v>
      </c>
      <c r="F1659" s="13">
        <f t="shared" si="152"/>
        <v>0</v>
      </c>
      <c r="H1659" s="1">
        <f t="shared" si="149"/>
        <v>0</v>
      </c>
      <c r="I1659" s="13"/>
    </row>
    <row r="1660" spans="1:9">
      <c r="A1660" s="17">
        <v>16.2</v>
      </c>
      <c r="B1660" s="27">
        <v>43738</v>
      </c>
      <c r="C1660" s="6">
        <f t="shared" si="150"/>
        <v>16.524999999999999</v>
      </c>
      <c r="D1660" s="18">
        <f t="shared" si="153"/>
        <v>15.204999999999998</v>
      </c>
      <c r="E1660" s="1">
        <f t="shared" si="151"/>
        <v>153</v>
      </c>
      <c r="F1660" s="13">
        <f t="shared" si="152"/>
        <v>0</v>
      </c>
      <c r="H1660" s="1">
        <f t="shared" si="149"/>
        <v>0</v>
      </c>
      <c r="I1660" s="13"/>
    </row>
    <row r="1661" spans="1:9">
      <c r="A1661" s="17">
        <v>14.5</v>
      </c>
      <c r="B1661" s="27">
        <v>43739</v>
      </c>
      <c r="C1661" s="6">
        <f t="shared" si="150"/>
        <v>14.824999999999999</v>
      </c>
      <c r="D1661" s="18">
        <f t="shared" si="153"/>
        <v>13.804999999999998</v>
      </c>
      <c r="E1661" s="1">
        <f t="shared" si="151"/>
        <v>153</v>
      </c>
      <c r="F1661" s="13">
        <f t="shared" si="152"/>
        <v>0</v>
      </c>
      <c r="H1661" s="1">
        <f t="shared" si="149"/>
        <v>0</v>
      </c>
      <c r="I1661" s="13"/>
    </row>
    <row r="1662" spans="1:9">
      <c r="A1662" s="17">
        <v>12.399999999999999</v>
      </c>
      <c r="B1662" s="27">
        <v>43740</v>
      </c>
      <c r="C1662" s="6">
        <f t="shared" si="150"/>
        <v>12.724999999999998</v>
      </c>
      <c r="D1662" s="18">
        <f t="shared" si="153"/>
        <v>12.424999999999997</v>
      </c>
      <c r="E1662" s="1">
        <f t="shared" si="151"/>
        <v>153</v>
      </c>
      <c r="F1662" s="13">
        <f t="shared" si="152"/>
        <v>1.037083333333334</v>
      </c>
      <c r="H1662" s="1">
        <f t="shared" si="149"/>
        <v>0</v>
      </c>
      <c r="I1662" s="13"/>
    </row>
    <row r="1663" spans="1:9">
      <c r="A1663" s="17">
        <v>8</v>
      </c>
      <c r="B1663" s="27">
        <v>43741</v>
      </c>
      <c r="C1663" s="6">
        <f t="shared" si="150"/>
        <v>8.3249999999999993</v>
      </c>
      <c r="D1663" s="18">
        <f t="shared" si="153"/>
        <v>10.944999999999999</v>
      </c>
      <c r="E1663" s="1">
        <f t="shared" si="151"/>
        <v>153</v>
      </c>
      <c r="F1663" s="13">
        <f t="shared" si="152"/>
        <v>2.4304166666666669</v>
      </c>
      <c r="H1663" s="1">
        <f t="shared" si="149"/>
        <v>0</v>
      </c>
      <c r="I1663" s="13"/>
    </row>
    <row r="1664" spans="1:9">
      <c r="A1664" s="17">
        <v>9.3999999999999986</v>
      </c>
      <c r="B1664" s="27">
        <v>43742</v>
      </c>
      <c r="C1664" s="6">
        <f t="shared" si="150"/>
        <v>9.7249999999999979</v>
      </c>
      <c r="D1664" s="18">
        <f t="shared" si="153"/>
        <v>9.504999999999999</v>
      </c>
      <c r="E1664" s="1">
        <f t="shared" si="151"/>
        <v>153</v>
      </c>
      <c r="F1664" s="13">
        <f t="shared" si="152"/>
        <v>1.987083333333334</v>
      </c>
      <c r="H1664" s="1">
        <f t="shared" si="149"/>
        <v>0</v>
      </c>
      <c r="I1664" s="13"/>
    </row>
    <row r="1665" spans="1:9">
      <c r="A1665" s="17">
        <v>8.8000000000000007</v>
      </c>
      <c r="B1665" s="27">
        <v>43743</v>
      </c>
      <c r="C1665" s="6">
        <f t="shared" si="150"/>
        <v>9.125</v>
      </c>
      <c r="D1665" s="18">
        <f t="shared" si="153"/>
        <v>8.125</v>
      </c>
      <c r="E1665" s="1">
        <f t="shared" si="151"/>
        <v>153</v>
      </c>
      <c r="F1665" s="13">
        <f t="shared" si="152"/>
        <v>2.1770833333333335</v>
      </c>
      <c r="H1665" s="1">
        <f t="shared" si="149"/>
        <v>0</v>
      </c>
      <c r="I1665" s="13"/>
    </row>
    <row r="1666" spans="1:9">
      <c r="A1666" s="17">
        <v>7.3000000000000007</v>
      </c>
      <c r="B1666" s="27">
        <v>43744</v>
      </c>
      <c r="C1666" s="6">
        <f t="shared" si="150"/>
        <v>7.6250000000000009</v>
      </c>
      <c r="D1666" s="18">
        <f t="shared" si="153"/>
        <v>8.1449999999999996</v>
      </c>
      <c r="E1666" s="1">
        <f t="shared" si="151"/>
        <v>153</v>
      </c>
      <c r="F1666" s="13">
        <f t="shared" si="152"/>
        <v>2.6520833333333331</v>
      </c>
      <c r="H1666" s="1">
        <f t="shared" si="149"/>
        <v>0</v>
      </c>
      <c r="I1666" s="13"/>
    </row>
    <row r="1667" spans="1:9">
      <c r="A1667" s="17">
        <v>5.5</v>
      </c>
      <c r="B1667" s="27">
        <v>43745</v>
      </c>
      <c r="C1667" s="6">
        <f t="shared" si="150"/>
        <v>5.8250000000000002</v>
      </c>
      <c r="D1667" s="18">
        <f t="shared" si="153"/>
        <v>8.7249999999999996</v>
      </c>
      <c r="E1667" s="1">
        <f t="shared" si="151"/>
        <v>153</v>
      </c>
      <c r="F1667" s="13">
        <f t="shared" si="152"/>
        <v>3.2220833333333334</v>
      </c>
      <c r="H1667" s="1">
        <f t="shared" si="149"/>
        <v>0</v>
      </c>
      <c r="I1667" s="13"/>
    </row>
    <row r="1668" spans="1:9">
      <c r="A1668" s="17">
        <v>8.1000000000000014</v>
      </c>
      <c r="B1668" s="27">
        <v>43746</v>
      </c>
      <c r="C1668" s="6">
        <f t="shared" si="150"/>
        <v>8.4250000000000007</v>
      </c>
      <c r="D1668" s="18">
        <f t="shared" si="153"/>
        <v>9.125</v>
      </c>
      <c r="E1668" s="1">
        <f t="shared" si="151"/>
        <v>153</v>
      </c>
      <c r="F1668" s="13">
        <f t="shared" si="152"/>
        <v>2.3987499999999997</v>
      </c>
      <c r="H1668" s="1">
        <f t="shared" si="149"/>
        <v>0</v>
      </c>
      <c r="I1668" s="13"/>
    </row>
    <row r="1669" spans="1:9">
      <c r="A1669" s="17">
        <v>12.3</v>
      </c>
      <c r="B1669" s="27">
        <v>43747</v>
      </c>
      <c r="C1669" s="6">
        <f t="shared" si="150"/>
        <v>12.625</v>
      </c>
      <c r="D1669" s="18">
        <f t="shared" si="153"/>
        <v>9.9449999999999985</v>
      </c>
      <c r="E1669" s="1">
        <f t="shared" si="151"/>
        <v>153</v>
      </c>
      <c r="F1669" s="13">
        <f t="shared" si="152"/>
        <v>1.0687500000000001</v>
      </c>
      <c r="H1669" s="1">
        <f t="shared" si="149"/>
        <v>0</v>
      </c>
      <c r="I1669" s="13"/>
    </row>
    <row r="1670" spans="1:9">
      <c r="A1670" s="17">
        <v>10.8</v>
      </c>
      <c r="B1670" s="27">
        <v>43748</v>
      </c>
      <c r="C1670" s="6">
        <f t="shared" si="150"/>
        <v>11.125</v>
      </c>
      <c r="D1670" s="18">
        <f t="shared" si="153"/>
        <v>11.944999999999999</v>
      </c>
      <c r="E1670" s="1">
        <f t="shared" si="151"/>
        <v>153</v>
      </c>
      <c r="F1670" s="13">
        <f t="shared" si="152"/>
        <v>1.54375</v>
      </c>
      <c r="H1670" s="1">
        <f t="shared" si="149"/>
        <v>0</v>
      </c>
      <c r="I1670" s="13"/>
    </row>
    <row r="1671" spans="1:9">
      <c r="A1671" s="17">
        <v>11.399999999999999</v>
      </c>
      <c r="B1671" s="27">
        <v>43749</v>
      </c>
      <c r="C1671" s="6">
        <f t="shared" si="150"/>
        <v>11.724999999999998</v>
      </c>
      <c r="D1671" s="18">
        <f t="shared" si="153"/>
        <v>13.604999999999999</v>
      </c>
      <c r="E1671" s="1">
        <f t="shared" si="151"/>
        <v>153</v>
      </c>
      <c r="F1671" s="13">
        <f t="shared" si="152"/>
        <v>1.3537500000000007</v>
      </c>
      <c r="H1671" s="1">
        <f t="shared" si="149"/>
        <v>0</v>
      </c>
      <c r="I1671" s="13"/>
    </row>
    <row r="1672" spans="1:9">
      <c r="A1672" s="17">
        <v>15.5</v>
      </c>
      <c r="B1672" s="27">
        <v>43750</v>
      </c>
      <c r="C1672" s="6">
        <f t="shared" si="150"/>
        <v>15.824999999999999</v>
      </c>
      <c r="D1672" s="18">
        <f t="shared" si="153"/>
        <v>13.984999999999996</v>
      </c>
      <c r="E1672" s="1">
        <f t="shared" si="151"/>
        <v>153</v>
      </c>
      <c r="F1672" s="13">
        <f t="shared" si="152"/>
        <v>0</v>
      </c>
      <c r="H1672" s="1">
        <f t="shared" si="149"/>
        <v>0</v>
      </c>
      <c r="I1672" s="13"/>
    </row>
    <row r="1673" spans="1:9">
      <c r="A1673" s="17">
        <v>16.399999999999999</v>
      </c>
      <c r="B1673" s="27">
        <v>43751</v>
      </c>
      <c r="C1673" s="6">
        <f t="shared" si="150"/>
        <v>16.724999999999998</v>
      </c>
      <c r="D1673" s="18">
        <f t="shared" si="153"/>
        <v>14.444999999999999</v>
      </c>
      <c r="E1673" s="1">
        <f t="shared" si="151"/>
        <v>153</v>
      </c>
      <c r="F1673" s="13">
        <f t="shared" si="152"/>
        <v>0</v>
      </c>
      <c r="H1673" s="1">
        <f t="shared" si="149"/>
        <v>0</v>
      </c>
      <c r="I1673" s="13"/>
    </row>
    <row r="1674" spans="1:9">
      <c r="A1674" s="17">
        <v>14.2</v>
      </c>
      <c r="B1674" s="27">
        <v>43752</v>
      </c>
      <c r="C1674" s="6">
        <f t="shared" si="150"/>
        <v>14.524999999999999</v>
      </c>
      <c r="D1674" s="18">
        <f t="shared" si="153"/>
        <v>14.684999999999999</v>
      </c>
      <c r="E1674" s="1">
        <f t="shared" si="151"/>
        <v>153</v>
      </c>
      <c r="F1674" s="13">
        <f t="shared" si="152"/>
        <v>0</v>
      </c>
      <c r="H1674" s="1">
        <f t="shared" si="149"/>
        <v>0</v>
      </c>
      <c r="I1674" s="13"/>
    </row>
    <row r="1675" spans="1:9">
      <c r="A1675" s="17">
        <v>13.100000000000001</v>
      </c>
      <c r="B1675" s="27">
        <v>43753</v>
      </c>
      <c r="C1675" s="6">
        <f t="shared" si="150"/>
        <v>13.425000000000001</v>
      </c>
      <c r="D1675" s="18">
        <f t="shared" si="153"/>
        <v>14.004999999999999</v>
      </c>
      <c r="E1675" s="1">
        <f t="shared" si="151"/>
        <v>153</v>
      </c>
      <c r="F1675" s="13">
        <f t="shared" si="152"/>
        <v>0</v>
      </c>
      <c r="H1675" s="1">
        <f t="shared" si="149"/>
        <v>0</v>
      </c>
      <c r="I1675" s="13"/>
    </row>
    <row r="1676" spans="1:9">
      <c r="A1676" s="17">
        <v>12.600000000000001</v>
      </c>
      <c r="B1676" s="27">
        <v>43754</v>
      </c>
      <c r="C1676" s="6">
        <f t="shared" si="150"/>
        <v>12.925000000000001</v>
      </c>
      <c r="D1676" s="18">
        <f t="shared" si="153"/>
        <v>13.544999999999998</v>
      </c>
      <c r="E1676" s="1">
        <f t="shared" si="151"/>
        <v>153</v>
      </c>
      <c r="F1676" s="13">
        <f t="shared" si="152"/>
        <v>0.97374999999999967</v>
      </c>
      <c r="H1676" s="1">
        <f t="shared" si="149"/>
        <v>0</v>
      </c>
      <c r="I1676" s="13"/>
    </row>
    <row r="1677" spans="1:9">
      <c r="A1677" s="17">
        <v>12.100000000000001</v>
      </c>
      <c r="B1677" s="27">
        <v>43755</v>
      </c>
      <c r="C1677" s="6">
        <f t="shared" si="150"/>
        <v>12.425000000000001</v>
      </c>
      <c r="D1677" s="18">
        <f t="shared" si="153"/>
        <v>13.125</v>
      </c>
      <c r="E1677" s="1">
        <f t="shared" si="151"/>
        <v>153</v>
      </c>
      <c r="F1677" s="13">
        <f t="shared" si="152"/>
        <v>1.1320833333333331</v>
      </c>
      <c r="H1677" s="1">
        <f t="shared" si="149"/>
        <v>0</v>
      </c>
      <c r="I1677" s="13"/>
    </row>
    <row r="1678" spans="1:9">
      <c r="A1678" s="17">
        <v>14.1</v>
      </c>
      <c r="B1678" s="27">
        <v>43756</v>
      </c>
      <c r="C1678" s="6">
        <f t="shared" si="150"/>
        <v>14.424999999999999</v>
      </c>
      <c r="D1678" s="18">
        <f t="shared" si="153"/>
        <v>12.745000000000001</v>
      </c>
      <c r="E1678" s="1">
        <f t="shared" si="151"/>
        <v>153</v>
      </c>
      <c r="F1678" s="13">
        <f t="shared" si="152"/>
        <v>0</v>
      </c>
      <c r="H1678" s="1">
        <f t="shared" si="149"/>
        <v>0</v>
      </c>
      <c r="I1678" s="13"/>
    </row>
    <row r="1679" spans="1:9">
      <c r="A1679" s="17">
        <v>12.100000000000001</v>
      </c>
      <c r="B1679" s="27">
        <v>43757</v>
      </c>
      <c r="C1679" s="6">
        <f t="shared" si="150"/>
        <v>12.425000000000001</v>
      </c>
      <c r="D1679" s="18">
        <f t="shared" si="153"/>
        <v>12.425000000000001</v>
      </c>
      <c r="E1679" s="1">
        <f t="shared" si="151"/>
        <v>153</v>
      </c>
      <c r="F1679" s="13">
        <f t="shared" si="152"/>
        <v>1.1320833333333331</v>
      </c>
      <c r="H1679" s="1">
        <f t="shared" si="149"/>
        <v>0</v>
      </c>
      <c r="I1679" s="13"/>
    </row>
    <row r="1680" spans="1:9">
      <c r="A1680" s="17">
        <v>11.2</v>
      </c>
      <c r="B1680" s="27">
        <v>43758</v>
      </c>
      <c r="C1680" s="6">
        <f t="shared" si="150"/>
        <v>11.524999999999999</v>
      </c>
      <c r="D1680" s="18">
        <f t="shared" si="153"/>
        <v>12.265000000000001</v>
      </c>
      <c r="E1680" s="1">
        <f t="shared" si="151"/>
        <v>153</v>
      </c>
      <c r="F1680" s="13">
        <f t="shared" si="152"/>
        <v>1.4170833333333339</v>
      </c>
      <c r="H1680" s="1">
        <f t="shared" si="149"/>
        <v>0</v>
      </c>
      <c r="I1680" s="13"/>
    </row>
    <row r="1681" spans="1:9">
      <c r="A1681" s="17">
        <v>11</v>
      </c>
      <c r="B1681" s="27">
        <v>43759</v>
      </c>
      <c r="C1681" s="6">
        <f t="shared" si="150"/>
        <v>11.324999999999999</v>
      </c>
      <c r="D1681" s="18">
        <f t="shared" si="153"/>
        <v>11.925000000000001</v>
      </c>
      <c r="E1681" s="1">
        <f t="shared" si="151"/>
        <v>153</v>
      </c>
      <c r="F1681" s="13">
        <f t="shared" si="152"/>
        <v>1.4804166666666669</v>
      </c>
      <c r="H1681" s="1">
        <f t="shared" ref="H1681:H1744" si="154">IF(F1681&gt;H$15,1,0)</f>
        <v>0</v>
      </c>
      <c r="I1681" s="13"/>
    </row>
    <row r="1682" spans="1:9">
      <c r="A1682" s="17">
        <v>11.3</v>
      </c>
      <c r="B1682" s="27">
        <v>43760</v>
      </c>
      <c r="C1682" s="6">
        <f t="shared" ref="C1682:C1745" si="155">A1682+A$16</f>
        <v>11.625</v>
      </c>
      <c r="D1682" s="18">
        <f t="shared" si="153"/>
        <v>11.564999999999998</v>
      </c>
      <c r="E1682" s="1">
        <f t="shared" ref="E1682:E1745" si="156">E1681+H1682</f>
        <v>153</v>
      </c>
      <c r="F1682" s="13">
        <f t="shared" ref="F1682:F1745" si="157">IF(F$16-$C1682&gt;0,(F$16+F$14-$C1682)*F$15/30,0)</f>
        <v>1.3854166666666667</v>
      </c>
      <c r="H1682" s="1">
        <f t="shared" si="154"/>
        <v>0</v>
      </c>
      <c r="I1682" s="13"/>
    </row>
    <row r="1683" spans="1:9">
      <c r="A1683" s="17">
        <v>12.399999999999999</v>
      </c>
      <c r="B1683" s="27">
        <v>43761</v>
      </c>
      <c r="C1683" s="6">
        <f t="shared" si="155"/>
        <v>12.724999999999998</v>
      </c>
      <c r="D1683" s="18">
        <f t="shared" si="153"/>
        <v>11.764999999999999</v>
      </c>
      <c r="E1683" s="1">
        <f t="shared" si="156"/>
        <v>153</v>
      </c>
      <c r="F1683" s="13">
        <f t="shared" si="157"/>
        <v>1.037083333333334</v>
      </c>
      <c r="H1683" s="1">
        <f t="shared" si="154"/>
        <v>0</v>
      </c>
      <c r="I1683" s="13"/>
    </row>
    <row r="1684" spans="1:9">
      <c r="A1684" s="17">
        <v>10.3</v>
      </c>
      <c r="B1684" s="27">
        <v>43762</v>
      </c>
      <c r="C1684" s="6">
        <f t="shared" si="155"/>
        <v>10.625</v>
      </c>
      <c r="D1684" s="18">
        <f t="shared" ref="D1684:D1747" si="158">SUM(C1682:C1686)/5</f>
        <v>12.104999999999999</v>
      </c>
      <c r="E1684" s="1">
        <f t="shared" si="156"/>
        <v>153</v>
      </c>
      <c r="F1684" s="13">
        <f t="shared" si="157"/>
        <v>1.7020833333333334</v>
      </c>
      <c r="H1684" s="1">
        <f t="shared" si="154"/>
        <v>0</v>
      </c>
      <c r="I1684" s="13"/>
    </row>
    <row r="1685" spans="1:9">
      <c r="A1685" s="17">
        <v>12.2</v>
      </c>
      <c r="B1685" s="27">
        <v>43763</v>
      </c>
      <c r="C1685" s="6">
        <f t="shared" si="155"/>
        <v>12.524999999999999</v>
      </c>
      <c r="D1685" s="18">
        <f t="shared" si="158"/>
        <v>12.285</v>
      </c>
      <c r="E1685" s="1">
        <f t="shared" si="156"/>
        <v>153</v>
      </c>
      <c r="F1685" s="13">
        <f t="shared" si="157"/>
        <v>1.1004166666666673</v>
      </c>
      <c r="H1685" s="1">
        <f t="shared" si="154"/>
        <v>0</v>
      </c>
      <c r="I1685" s="13"/>
    </row>
    <row r="1686" spans="1:9">
      <c r="A1686" s="17">
        <v>12.7</v>
      </c>
      <c r="B1686" s="27">
        <v>43764</v>
      </c>
      <c r="C1686" s="6">
        <f t="shared" si="155"/>
        <v>13.024999999999999</v>
      </c>
      <c r="D1686" s="18">
        <f t="shared" si="158"/>
        <v>11.225</v>
      </c>
      <c r="E1686" s="1">
        <f t="shared" si="156"/>
        <v>153</v>
      </c>
      <c r="F1686" s="13">
        <f t="shared" si="157"/>
        <v>0</v>
      </c>
      <c r="H1686" s="1">
        <f t="shared" si="154"/>
        <v>0</v>
      </c>
      <c r="I1686" s="13"/>
    </row>
    <row r="1687" spans="1:9">
      <c r="A1687" s="17">
        <v>12.2</v>
      </c>
      <c r="B1687" s="27">
        <v>43765</v>
      </c>
      <c r="C1687" s="6">
        <f t="shared" si="155"/>
        <v>12.524999999999999</v>
      </c>
      <c r="D1687" s="18">
        <f t="shared" si="158"/>
        <v>10.085000000000001</v>
      </c>
      <c r="E1687" s="1">
        <f t="shared" si="156"/>
        <v>153</v>
      </c>
      <c r="F1687" s="13">
        <f t="shared" si="157"/>
        <v>1.1004166666666673</v>
      </c>
      <c r="H1687" s="1">
        <f t="shared" si="154"/>
        <v>0</v>
      </c>
      <c r="I1687" s="13"/>
    </row>
    <row r="1688" spans="1:9">
      <c r="A1688" s="17">
        <v>7.1000000000000014</v>
      </c>
      <c r="B1688" s="27">
        <v>43766</v>
      </c>
      <c r="C1688" s="6">
        <f t="shared" si="155"/>
        <v>7.4250000000000016</v>
      </c>
      <c r="D1688" s="18">
        <f t="shared" si="158"/>
        <v>8.245000000000001</v>
      </c>
      <c r="E1688" s="1">
        <f t="shared" si="156"/>
        <v>153</v>
      </c>
      <c r="F1688" s="13">
        <f t="shared" si="157"/>
        <v>2.7154166666666666</v>
      </c>
      <c r="H1688" s="1">
        <f t="shared" si="154"/>
        <v>0</v>
      </c>
      <c r="I1688" s="13"/>
    </row>
    <row r="1689" spans="1:9">
      <c r="A1689" s="17">
        <v>4.6000000000000014</v>
      </c>
      <c r="B1689" s="27">
        <v>43767</v>
      </c>
      <c r="C1689" s="6">
        <f t="shared" si="155"/>
        <v>4.9250000000000016</v>
      </c>
      <c r="D1689" s="18">
        <f t="shared" si="158"/>
        <v>5.9449999999999994</v>
      </c>
      <c r="E1689" s="1">
        <f t="shared" si="156"/>
        <v>153</v>
      </c>
      <c r="F1689" s="13">
        <f t="shared" si="157"/>
        <v>3.5070833333333331</v>
      </c>
      <c r="H1689" s="1">
        <f t="shared" si="154"/>
        <v>0</v>
      </c>
      <c r="I1689" s="13"/>
    </row>
    <row r="1690" spans="1:9">
      <c r="A1690" s="17">
        <v>3</v>
      </c>
      <c r="B1690" s="27">
        <v>43768</v>
      </c>
      <c r="C1690" s="6">
        <f t="shared" si="155"/>
        <v>3.3250000000000002</v>
      </c>
      <c r="D1690" s="18">
        <f t="shared" si="158"/>
        <v>4.1450000000000005</v>
      </c>
      <c r="E1690" s="1">
        <f t="shared" si="156"/>
        <v>153</v>
      </c>
      <c r="F1690" s="13">
        <f t="shared" si="157"/>
        <v>4.0137499999999999</v>
      </c>
      <c r="H1690" s="1">
        <f t="shared" si="154"/>
        <v>0</v>
      </c>
      <c r="I1690" s="13"/>
    </row>
    <row r="1691" spans="1:9">
      <c r="A1691" s="17">
        <v>1.1999999999999993</v>
      </c>
      <c r="B1691" s="27">
        <v>43769</v>
      </c>
      <c r="C1691" s="6">
        <f t="shared" si="155"/>
        <v>1.5249999999999992</v>
      </c>
      <c r="D1691" s="18">
        <f t="shared" si="158"/>
        <v>4.4249999999999998</v>
      </c>
      <c r="E1691" s="1">
        <f t="shared" si="156"/>
        <v>153</v>
      </c>
      <c r="F1691" s="13">
        <f t="shared" si="157"/>
        <v>4.5837500000000002</v>
      </c>
      <c r="H1691" s="1">
        <f t="shared" si="154"/>
        <v>0</v>
      </c>
      <c r="I1691" s="13"/>
    </row>
    <row r="1692" spans="1:9">
      <c r="A1692" s="17">
        <v>3.1999999999999993</v>
      </c>
      <c r="B1692" s="27">
        <v>43770</v>
      </c>
      <c r="C1692" s="6">
        <f t="shared" si="155"/>
        <v>3.5249999999999995</v>
      </c>
      <c r="D1692" s="18">
        <f t="shared" si="158"/>
        <v>5.2050000000000001</v>
      </c>
      <c r="E1692" s="1">
        <f t="shared" si="156"/>
        <v>153</v>
      </c>
      <c r="F1692" s="13">
        <f t="shared" si="157"/>
        <v>3.9504166666666674</v>
      </c>
      <c r="H1692" s="1">
        <f t="shared" si="154"/>
        <v>0</v>
      </c>
      <c r="I1692" s="13"/>
    </row>
    <row r="1693" spans="1:9">
      <c r="A1693" s="17">
        <v>8.5</v>
      </c>
      <c r="B1693" s="27">
        <v>43771</v>
      </c>
      <c r="C1693" s="6">
        <f t="shared" si="155"/>
        <v>8.8249999999999993</v>
      </c>
      <c r="D1693" s="18">
        <f t="shared" si="158"/>
        <v>6.7249999999999996</v>
      </c>
      <c r="E1693" s="1">
        <f t="shared" si="156"/>
        <v>153</v>
      </c>
      <c r="F1693" s="13">
        <f t="shared" si="157"/>
        <v>2.2720833333333337</v>
      </c>
      <c r="H1693" s="1">
        <f t="shared" si="154"/>
        <v>0</v>
      </c>
      <c r="I1693" s="13"/>
    </row>
    <row r="1694" spans="1:9">
      <c r="A1694" s="17">
        <v>8.5</v>
      </c>
      <c r="B1694" s="27">
        <v>43772</v>
      </c>
      <c r="C1694" s="6">
        <f t="shared" si="155"/>
        <v>8.8249999999999993</v>
      </c>
      <c r="D1694" s="18">
        <f t="shared" si="158"/>
        <v>8.1649999999999974</v>
      </c>
      <c r="E1694" s="1">
        <f t="shared" si="156"/>
        <v>153</v>
      </c>
      <c r="F1694" s="13">
        <f t="shared" si="157"/>
        <v>2.2720833333333337</v>
      </c>
      <c r="H1694" s="1">
        <f t="shared" si="154"/>
        <v>0</v>
      </c>
      <c r="I1694" s="13"/>
    </row>
    <row r="1695" spans="1:9">
      <c r="A1695" s="17">
        <v>10.600000000000001</v>
      </c>
      <c r="B1695" s="27">
        <v>43773</v>
      </c>
      <c r="C1695" s="6">
        <f t="shared" si="155"/>
        <v>10.925000000000001</v>
      </c>
      <c r="D1695" s="18">
        <f t="shared" si="158"/>
        <v>9.1049999999999986</v>
      </c>
      <c r="E1695" s="1">
        <f t="shared" si="156"/>
        <v>153</v>
      </c>
      <c r="F1695" s="13">
        <f t="shared" si="157"/>
        <v>1.607083333333333</v>
      </c>
      <c r="H1695" s="1">
        <f t="shared" si="154"/>
        <v>0</v>
      </c>
      <c r="I1695" s="13"/>
    </row>
    <row r="1696" spans="1:9">
      <c r="A1696" s="17">
        <v>8.3999999999999986</v>
      </c>
      <c r="B1696" s="27">
        <v>43774</v>
      </c>
      <c r="C1696" s="6">
        <f t="shared" si="155"/>
        <v>8.7249999999999979</v>
      </c>
      <c r="D1696" s="18">
        <f t="shared" si="158"/>
        <v>9.0649999999999995</v>
      </c>
      <c r="E1696" s="1">
        <f t="shared" si="156"/>
        <v>153</v>
      </c>
      <c r="F1696" s="13">
        <f t="shared" si="157"/>
        <v>2.3037500000000009</v>
      </c>
      <c r="H1696" s="1">
        <f t="shared" si="154"/>
        <v>0</v>
      </c>
      <c r="I1696" s="13"/>
    </row>
    <row r="1697" spans="1:9">
      <c r="A1697" s="17">
        <v>7.8999999999999986</v>
      </c>
      <c r="B1697" s="27">
        <v>43775</v>
      </c>
      <c r="C1697" s="6">
        <f t="shared" si="155"/>
        <v>8.2249999999999979</v>
      </c>
      <c r="D1697" s="18">
        <f t="shared" si="158"/>
        <v>8.6850000000000005</v>
      </c>
      <c r="E1697" s="1">
        <f t="shared" si="156"/>
        <v>153</v>
      </c>
      <c r="F1697" s="13">
        <f t="shared" si="157"/>
        <v>2.4620833333333341</v>
      </c>
      <c r="H1697" s="1">
        <f t="shared" si="154"/>
        <v>0</v>
      </c>
      <c r="I1697" s="13"/>
    </row>
    <row r="1698" spans="1:9">
      <c r="A1698" s="17">
        <v>8.3000000000000007</v>
      </c>
      <c r="B1698" s="27">
        <v>43776</v>
      </c>
      <c r="C1698" s="6">
        <f t="shared" si="155"/>
        <v>8.625</v>
      </c>
      <c r="D1698" s="18">
        <f t="shared" si="158"/>
        <v>7.8250000000000002</v>
      </c>
      <c r="E1698" s="1">
        <f t="shared" si="156"/>
        <v>153</v>
      </c>
      <c r="F1698" s="13">
        <f t="shared" si="157"/>
        <v>2.3354166666666667</v>
      </c>
      <c r="H1698" s="1">
        <f t="shared" si="154"/>
        <v>0</v>
      </c>
      <c r="I1698" s="13"/>
    </row>
    <row r="1699" spans="1:9">
      <c r="A1699" s="17">
        <v>6.6000000000000014</v>
      </c>
      <c r="B1699" s="27">
        <v>43777</v>
      </c>
      <c r="C1699" s="6">
        <f t="shared" si="155"/>
        <v>6.9250000000000016</v>
      </c>
      <c r="D1699" s="18">
        <f t="shared" si="158"/>
        <v>6.3650000000000002</v>
      </c>
      <c r="E1699" s="1">
        <f t="shared" si="156"/>
        <v>153</v>
      </c>
      <c r="F1699" s="13">
        <f t="shared" si="157"/>
        <v>2.8737499999999998</v>
      </c>
      <c r="H1699" s="1">
        <f t="shared" si="154"/>
        <v>0</v>
      </c>
      <c r="I1699" s="13"/>
    </row>
    <row r="1700" spans="1:9">
      <c r="A1700" s="17">
        <v>6.3000000000000007</v>
      </c>
      <c r="B1700" s="27">
        <v>43778</v>
      </c>
      <c r="C1700" s="6">
        <f t="shared" si="155"/>
        <v>6.6250000000000009</v>
      </c>
      <c r="D1700" s="18">
        <f t="shared" si="158"/>
        <v>5.0250000000000004</v>
      </c>
      <c r="E1700" s="1">
        <f t="shared" si="156"/>
        <v>153</v>
      </c>
      <c r="F1700" s="13">
        <f t="shared" si="157"/>
        <v>2.96875</v>
      </c>
      <c r="H1700" s="1">
        <f t="shared" si="154"/>
        <v>0</v>
      </c>
      <c r="I1700" s="13"/>
    </row>
    <row r="1701" spans="1:9">
      <c r="A1701" s="17">
        <v>1.1000000000000014</v>
      </c>
      <c r="B1701" s="27">
        <v>43779</v>
      </c>
      <c r="C1701" s="6">
        <f t="shared" si="155"/>
        <v>1.4250000000000014</v>
      </c>
      <c r="D1701" s="18">
        <f t="shared" si="158"/>
        <v>4.0850000000000009</v>
      </c>
      <c r="E1701" s="1">
        <f t="shared" si="156"/>
        <v>153</v>
      </c>
      <c r="F1701" s="13">
        <f t="shared" si="157"/>
        <v>4.6154166666666665</v>
      </c>
      <c r="H1701" s="1">
        <f t="shared" si="154"/>
        <v>0</v>
      </c>
      <c r="I1701" s="13"/>
    </row>
    <row r="1702" spans="1:9">
      <c r="A1702" s="17">
        <v>1.1999999999999993</v>
      </c>
      <c r="B1702" s="27">
        <v>43780</v>
      </c>
      <c r="C1702" s="6">
        <f t="shared" si="155"/>
        <v>1.5249999999999992</v>
      </c>
      <c r="D1702" s="18">
        <f t="shared" si="158"/>
        <v>3.285000000000001</v>
      </c>
      <c r="E1702" s="1">
        <f t="shared" si="156"/>
        <v>153</v>
      </c>
      <c r="F1702" s="13">
        <f t="shared" si="157"/>
        <v>4.5837500000000002</v>
      </c>
      <c r="H1702" s="1">
        <f t="shared" si="154"/>
        <v>0</v>
      </c>
      <c r="I1702" s="13"/>
    </row>
    <row r="1703" spans="1:9">
      <c r="A1703" s="17">
        <v>3.6000000000000014</v>
      </c>
      <c r="B1703" s="27">
        <v>43781</v>
      </c>
      <c r="C1703" s="6">
        <f t="shared" si="155"/>
        <v>3.9250000000000016</v>
      </c>
      <c r="D1703" s="18">
        <f t="shared" si="158"/>
        <v>2.5450000000000008</v>
      </c>
      <c r="E1703" s="1">
        <f t="shared" si="156"/>
        <v>153</v>
      </c>
      <c r="F1703" s="13">
        <f t="shared" si="157"/>
        <v>3.8237499999999995</v>
      </c>
      <c r="H1703" s="1">
        <f t="shared" si="154"/>
        <v>0</v>
      </c>
      <c r="I1703" s="13"/>
    </row>
    <row r="1704" spans="1:9">
      <c r="A1704" s="17">
        <v>2.6000000000000014</v>
      </c>
      <c r="B1704" s="27">
        <v>43782</v>
      </c>
      <c r="C1704" s="6">
        <f t="shared" si="155"/>
        <v>2.9250000000000016</v>
      </c>
      <c r="D1704" s="18">
        <f t="shared" si="158"/>
        <v>3.8050000000000006</v>
      </c>
      <c r="E1704" s="1">
        <f t="shared" si="156"/>
        <v>153</v>
      </c>
      <c r="F1704" s="13">
        <f t="shared" si="157"/>
        <v>4.140416666666666</v>
      </c>
      <c r="H1704" s="1">
        <f t="shared" si="154"/>
        <v>0</v>
      </c>
      <c r="I1704" s="13"/>
    </row>
    <row r="1705" spans="1:9">
      <c r="A1705" s="17">
        <v>2.6000000000000014</v>
      </c>
      <c r="B1705" s="27">
        <v>43783</v>
      </c>
      <c r="C1705" s="6">
        <f t="shared" si="155"/>
        <v>2.9250000000000016</v>
      </c>
      <c r="D1705" s="18">
        <f t="shared" si="158"/>
        <v>5.2050000000000001</v>
      </c>
      <c r="E1705" s="1">
        <f t="shared" si="156"/>
        <v>153</v>
      </c>
      <c r="F1705" s="13">
        <f t="shared" si="157"/>
        <v>4.140416666666666</v>
      </c>
      <c r="H1705" s="1">
        <f t="shared" si="154"/>
        <v>0</v>
      </c>
      <c r="I1705" s="13"/>
    </row>
    <row r="1706" spans="1:9">
      <c r="A1706" s="17">
        <v>7.3999999999999986</v>
      </c>
      <c r="B1706" s="27">
        <v>43784</v>
      </c>
      <c r="C1706" s="6">
        <f t="shared" si="155"/>
        <v>7.7249999999999988</v>
      </c>
      <c r="D1706" s="18">
        <f t="shared" si="158"/>
        <v>6.5050000000000008</v>
      </c>
      <c r="E1706" s="1">
        <f t="shared" si="156"/>
        <v>153</v>
      </c>
      <c r="F1706" s="13">
        <f t="shared" si="157"/>
        <v>2.6204166666666677</v>
      </c>
      <c r="H1706" s="1">
        <f t="shared" si="154"/>
        <v>0</v>
      </c>
      <c r="I1706" s="13"/>
    </row>
    <row r="1707" spans="1:9">
      <c r="A1707" s="17">
        <v>8.1999999999999993</v>
      </c>
      <c r="B1707" s="27">
        <v>43785</v>
      </c>
      <c r="C1707" s="6">
        <f t="shared" si="155"/>
        <v>8.5249999999999986</v>
      </c>
      <c r="D1707" s="18">
        <f t="shared" si="158"/>
        <v>7.5849999999999991</v>
      </c>
      <c r="E1707" s="1">
        <f t="shared" si="156"/>
        <v>153</v>
      </c>
      <c r="F1707" s="13">
        <f t="shared" si="157"/>
        <v>2.3670833333333339</v>
      </c>
      <c r="H1707" s="1">
        <f t="shared" si="154"/>
        <v>0</v>
      </c>
      <c r="I1707" s="13"/>
    </row>
    <row r="1708" spans="1:9">
      <c r="A1708" s="17">
        <v>10.100000000000001</v>
      </c>
      <c r="B1708" s="27">
        <v>43786</v>
      </c>
      <c r="C1708" s="6">
        <f t="shared" si="155"/>
        <v>10.425000000000001</v>
      </c>
      <c r="D1708" s="18">
        <f t="shared" si="158"/>
        <v>8.004999999999999</v>
      </c>
      <c r="E1708" s="1">
        <f t="shared" si="156"/>
        <v>153</v>
      </c>
      <c r="F1708" s="13">
        <f t="shared" si="157"/>
        <v>1.7654166666666664</v>
      </c>
      <c r="H1708" s="1">
        <f t="shared" si="154"/>
        <v>0</v>
      </c>
      <c r="I1708" s="13"/>
    </row>
    <row r="1709" spans="1:9">
      <c r="A1709" s="17">
        <v>8</v>
      </c>
      <c r="B1709" s="27">
        <v>43787</v>
      </c>
      <c r="C1709" s="6">
        <f t="shared" si="155"/>
        <v>8.3249999999999993</v>
      </c>
      <c r="D1709" s="18">
        <f t="shared" si="158"/>
        <v>7.7849999999999993</v>
      </c>
      <c r="E1709" s="1">
        <f t="shared" si="156"/>
        <v>153</v>
      </c>
      <c r="F1709" s="13">
        <f t="shared" si="157"/>
        <v>2.4304166666666669</v>
      </c>
      <c r="H1709" s="1">
        <f t="shared" si="154"/>
        <v>0</v>
      </c>
      <c r="I1709" s="13"/>
    </row>
    <row r="1710" spans="1:9">
      <c r="A1710" s="17">
        <v>4.6999999999999993</v>
      </c>
      <c r="B1710" s="27">
        <v>43788</v>
      </c>
      <c r="C1710" s="6">
        <f t="shared" si="155"/>
        <v>5.0249999999999995</v>
      </c>
      <c r="D1710" s="18">
        <f t="shared" si="158"/>
        <v>7.7449999999999992</v>
      </c>
      <c r="E1710" s="1">
        <f t="shared" si="156"/>
        <v>153</v>
      </c>
      <c r="F1710" s="13">
        <f t="shared" si="157"/>
        <v>3.4754166666666673</v>
      </c>
      <c r="H1710" s="1">
        <f t="shared" si="154"/>
        <v>0</v>
      </c>
      <c r="I1710" s="13"/>
    </row>
    <row r="1711" spans="1:9">
      <c r="A1711" s="17">
        <v>6.3000000000000007</v>
      </c>
      <c r="B1711" s="27">
        <v>43789</v>
      </c>
      <c r="C1711" s="6">
        <f t="shared" si="155"/>
        <v>6.6250000000000009</v>
      </c>
      <c r="D1711" s="18">
        <f t="shared" si="158"/>
        <v>7.4049999999999985</v>
      </c>
      <c r="E1711" s="1">
        <f t="shared" si="156"/>
        <v>153</v>
      </c>
      <c r="F1711" s="13">
        <f t="shared" si="157"/>
        <v>2.96875</v>
      </c>
      <c r="H1711" s="1">
        <f t="shared" si="154"/>
        <v>0</v>
      </c>
      <c r="I1711" s="13"/>
    </row>
    <row r="1712" spans="1:9">
      <c r="A1712" s="17">
        <v>8</v>
      </c>
      <c r="B1712" s="27">
        <v>43790</v>
      </c>
      <c r="C1712" s="6">
        <f t="shared" si="155"/>
        <v>8.3249999999999993</v>
      </c>
      <c r="D1712" s="18">
        <f t="shared" si="158"/>
        <v>7.3449999999999989</v>
      </c>
      <c r="E1712" s="1">
        <f t="shared" si="156"/>
        <v>153</v>
      </c>
      <c r="F1712" s="13">
        <f t="shared" si="157"/>
        <v>2.4304166666666669</v>
      </c>
      <c r="H1712" s="1">
        <f t="shared" si="154"/>
        <v>0</v>
      </c>
      <c r="I1712" s="13"/>
    </row>
    <row r="1713" spans="1:9">
      <c r="A1713" s="17">
        <v>8.3999999999999986</v>
      </c>
      <c r="B1713" s="27">
        <v>43791</v>
      </c>
      <c r="C1713" s="6">
        <f t="shared" si="155"/>
        <v>8.7249999999999979</v>
      </c>
      <c r="D1713" s="18">
        <f t="shared" si="158"/>
        <v>7.7649999999999988</v>
      </c>
      <c r="E1713" s="1">
        <f t="shared" si="156"/>
        <v>153</v>
      </c>
      <c r="F1713" s="13">
        <f t="shared" si="157"/>
        <v>2.3037500000000009</v>
      </c>
      <c r="H1713" s="1">
        <f t="shared" si="154"/>
        <v>0</v>
      </c>
      <c r="I1713" s="13"/>
    </row>
    <row r="1714" spans="1:9">
      <c r="A1714" s="17">
        <v>7.6999999999999993</v>
      </c>
      <c r="B1714" s="27">
        <v>43792</v>
      </c>
      <c r="C1714" s="6">
        <f t="shared" si="155"/>
        <v>8.0249999999999986</v>
      </c>
      <c r="D1714" s="18">
        <f t="shared" si="158"/>
        <v>7.625</v>
      </c>
      <c r="E1714" s="1">
        <f t="shared" si="156"/>
        <v>153</v>
      </c>
      <c r="F1714" s="13">
        <f t="shared" si="157"/>
        <v>2.5254166666666671</v>
      </c>
      <c r="H1714" s="1">
        <f t="shared" si="154"/>
        <v>0</v>
      </c>
      <c r="I1714" s="13"/>
    </row>
    <row r="1715" spans="1:9">
      <c r="A1715" s="17">
        <v>6.8000000000000007</v>
      </c>
      <c r="B1715" s="27">
        <v>43793</v>
      </c>
      <c r="C1715" s="6">
        <f t="shared" si="155"/>
        <v>7.1250000000000009</v>
      </c>
      <c r="D1715" s="18">
        <f t="shared" si="158"/>
        <v>7.0049999999999999</v>
      </c>
      <c r="E1715" s="1">
        <f t="shared" si="156"/>
        <v>153</v>
      </c>
      <c r="F1715" s="13">
        <f t="shared" si="157"/>
        <v>2.8104166666666668</v>
      </c>
      <c r="H1715" s="1">
        <f t="shared" si="154"/>
        <v>0</v>
      </c>
      <c r="I1715" s="13"/>
    </row>
    <row r="1716" spans="1:9">
      <c r="A1716" s="17">
        <v>5.6000000000000014</v>
      </c>
      <c r="B1716" s="27">
        <v>43794</v>
      </c>
      <c r="C1716" s="6">
        <f t="shared" si="155"/>
        <v>5.9250000000000016</v>
      </c>
      <c r="D1716" s="18">
        <f t="shared" si="158"/>
        <v>6.3849999999999998</v>
      </c>
      <c r="E1716" s="1">
        <f t="shared" si="156"/>
        <v>153</v>
      </c>
      <c r="F1716" s="13">
        <f t="shared" si="157"/>
        <v>3.1904166666666662</v>
      </c>
      <c r="H1716" s="1">
        <f t="shared" si="154"/>
        <v>0</v>
      </c>
      <c r="I1716" s="13"/>
    </row>
    <row r="1717" spans="1:9">
      <c r="A1717" s="17">
        <v>4.8999999999999986</v>
      </c>
      <c r="B1717" s="27">
        <v>43795</v>
      </c>
      <c r="C1717" s="6">
        <f t="shared" si="155"/>
        <v>5.2249999999999988</v>
      </c>
      <c r="D1717" s="18">
        <f t="shared" si="158"/>
        <v>6.5250000000000004</v>
      </c>
      <c r="E1717" s="1">
        <f t="shared" si="156"/>
        <v>153</v>
      </c>
      <c r="F1717" s="13">
        <f t="shared" si="157"/>
        <v>3.4120833333333342</v>
      </c>
      <c r="H1717" s="1">
        <f t="shared" si="154"/>
        <v>0</v>
      </c>
      <c r="I1717" s="13"/>
    </row>
    <row r="1718" spans="1:9">
      <c r="A1718" s="17">
        <v>5.3000000000000007</v>
      </c>
      <c r="B1718" s="27">
        <v>43796</v>
      </c>
      <c r="C1718" s="6">
        <f t="shared" si="155"/>
        <v>5.6250000000000009</v>
      </c>
      <c r="D1718" s="18">
        <f t="shared" si="158"/>
        <v>6.5850000000000009</v>
      </c>
      <c r="E1718" s="1">
        <f t="shared" si="156"/>
        <v>153</v>
      </c>
      <c r="F1718" s="13">
        <f t="shared" si="157"/>
        <v>3.2854166666666669</v>
      </c>
      <c r="H1718" s="1">
        <f t="shared" si="154"/>
        <v>0</v>
      </c>
      <c r="I1718" s="13"/>
    </row>
    <row r="1719" spans="1:9">
      <c r="A1719" s="17">
        <v>8.3999999999999986</v>
      </c>
      <c r="B1719" s="27">
        <v>43797</v>
      </c>
      <c r="C1719" s="6">
        <f t="shared" si="155"/>
        <v>8.7249999999999979</v>
      </c>
      <c r="D1719" s="18">
        <f t="shared" si="158"/>
        <v>5.8449999999999989</v>
      </c>
      <c r="E1719" s="1">
        <f t="shared" si="156"/>
        <v>153</v>
      </c>
      <c r="F1719" s="13">
        <f t="shared" si="157"/>
        <v>2.3037500000000009</v>
      </c>
      <c r="H1719" s="1">
        <f t="shared" si="154"/>
        <v>0</v>
      </c>
      <c r="I1719" s="13"/>
    </row>
    <row r="1720" spans="1:9">
      <c r="A1720" s="17">
        <v>7.1000000000000014</v>
      </c>
      <c r="B1720" s="27">
        <v>43798</v>
      </c>
      <c r="C1720" s="6">
        <f t="shared" si="155"/>
        <v>7.4250000000000016</v>
      </c>
      <c r="D1720" s="18">
        <f t="shared" si="158"/>
        <v>4.9449999999999985</v>
      </c>
      <c r="E1720" s="1">
        <f t="shared" si="156"/>
        <v>153</v>
      </c>
      <c r="F1720" s="13">
        <f t="shared" si="157"/>
        <v>2.7154166666666666</v>
      </c>
      <c r="H1720" s="1">
        <f t="shared" si="154"/>
        <v>0</v>
      </c>
      <c r="I1720" s="13"/>
    </row>
    <row r="1721" spans="1:9">
      <c r="A1721" s="17">
        <v>1.8999999999999986</v>
      </c>
      <c r="B1721" s="27">
        <v>43799</v>
      </c>
      <c r="C1721" s="6">
        <f t="shared" si="155"/>
        <v>2.2249999999999988</v>
      </c>
      <c r="D1721" s="18">
        <f t="shared" si="158"/>
        <v>4.3449999999999989</v>
      </c>
      <c r="E1721" s="1">
        <f t="shared" si="156"/>
        <v>153</v>
      </c>
      <c r="F1721" s="13">
        <f t="shared" si="157"/>
        <v>4.3620833333333335</v>
      </c>
      <c r="H1721" s="1">
        <f t="shared" si="154"/>
        <v>0</v>
      </c>
      <c r="I1721" s="13"/>
    </row>
    <row r="1722" spans="1:9">
      <c r="A1722" s="17">
        <v>0.39999999999999858</v>
      </c>
      <c r="B1722" s="27">
        <v>43800</v>
      </c>
      <c r="C1722" s="6">
        <f t="shared" si="155"/>
        <v>0.72499999999999853</v>
      </c>
      <c r="D1722" s="18">
        <f t="shared" si="158"/>
        <v>3.0249999999999999</v>
      </c>
      <c r="E1722" s="1">
        <f t="shared" si="156"/>
        <v>153</v>
      </c>
      <c r="F1722" s="13">
        <f t="shared" si="157"/>
        <v>4.8370833333333341</v>
      </c>
      <c r="H1722" s="1">
        <f t="shared" si="154"/>
        <v>0</v>
      </c>
      <c r="I1722" s="13"/>
    </row>
    <row r="1723" spans="1:9">
      <c r="A1723" s="17">
        <v>2.3000000000000007</v>
      </c>
      <c r="B1723" s="27">
        <v>43801</v>
      </c>
      <c r="C1723" s="6">
        <f t="shared" si="155"/>
        <v>2.6250000000000009</v>
      </c>
      <c r="D1723" s="18">
        <f t="shared" si="158"/>
        <v>1.9849999999999994</v>
      </c>
      <c r="E1723" s="1">
        <f t="shared" si="156"/>
        <v>153</v>
      </c>
      <c r="F1723" s="13">
        <f t="shared" si="157"/>
        <v>4.2354166666666666</v>
      </c>
      <c r="H1723" s="1">
        <f t="shared" si="154"/>
        <v>0</v>
      </c>
      <c r="I1723" s="13"/>
    </row>
    <row r="1724" spans="1:9">
      <c r="A1724" s="17">
        <v>1.8000000000000007</v>
      </c>
      <c r="B1724" s="27">
        <v>43802</v>
      </c>
      <c r="C1724" s="6">
        <f t="shared" si="155"/>
        <v>2.1250000000000009</v>
      </c>
      <c r="D1724" s="18">
        <f t="shared" si="158"/>
        <v>1.3849999999999996</v>
      </c>
      <c r="E1724" s="1">
        <f t="shared" si="156"/>
        <v>153</v>
      </c>
      <c r="F1724" s="13">
        <f t="shared" si="157"/>
        <v>4.3937499999999998</v>
      </c>
      <c r="H1724" s="1">
        <f t="shared" si="154"/>
        <v>0</v>
      </c>
      <c r="I1724" s="13"/>
    </row>
    <row r="1725" spans="1:9">
      <c r="A1725" s="17">
        <v>1.8999999999999986</v>
      </c>
      <c r="B1725" s="27">
        <v>43803</v>
      </c>
      <c r="C1725" s="6">
        <f t="shared" si="155"/>
        <v>2.2249999999999988</v>
      </c>
      <c r="D1725" s="18">
        <f t="shared" si="158"/>
        <v>1.365</v>
      </c>
      <c r="E1725" s="1">
        <f t="shared" si="156"/>
        <v>153</v>
      </c>
      <c r="F1725" s="13">
        <f t="shared" si="157"/>
        <v>4.3620833333333335</v>
      </c>
      <c r="H1725" s="1">
        <f t="shared" si="154"/>
        <v>0</v>
      </c>
      <c r="I1725" s="13"/>
    </row>
    <row r="1726" spans="1:9">
      <c r="A1726" s="17">
        <v>-1.1000000000000014</v>
      </c>
      <c r="B1726" s="27">
        <v>43804</v>
      </c>
      <c r="C1726" s="6">
        <f t="shared" si="155"/>
        <v>-0.77500000000000147</v>
      </c>
      <c r="D1726" s="18">
        <f t="shared" si="158"/>
        <v>2.2250000000000001</v>
      </c>
      <c r="E1726" s="1">
        <f t="shared" si="156"/>
        <v>154</v>
      </c>
      <c r="F1726" s="13">
        <f t="shared" si="157"/>
        <v>5.3120833333333337</v>
      </c>
      <c r="H1726" s="1">
        <f t="shared" si="154"/>
        <v>1</v>
      </c>
      <c r="I1726" s="13"/>
    </row>
    <row r="1727" spans="1:9">
      <c r="A1727" s="17">
        <v>0.30000000000000071</v>
      </c>
      <c r="B1727" s="27">
        <v>43805</v>
      </c>
      <c r="C1727" s="6">
        <f t="shared" si="155"/>
        <v>0.62500000000000067</v>
      </c>
      <c r="D1727" s="18">
        <f t="shared" si="158"/>
        <v>3.4850000000000003</v>
      </c>
      <c r="E1727" s="1">
        <f t="shared" si="156"/>
        <v>154</v>
      </c>
      <c r="F1727" s="13">
        <f t="shared" si="157"/>
        <v>4.8687500000000004</v>
      </c>
      <c r="H1727" s="1">
        <f t="shared" si="154"/>
        <v>0</v>
      </c>
      <c r="I1727" s="13"/>
    </row>
    <row r="1728" spans="1:9">
      <c r="A1728" s="17">
        <v>6.6000000000000014</v>
      </c>
      <c r="B1728" s="27">
        <v>43806</v>
      </c>
      <c r="C1728" s="6">
        <f t="shared" si="155"/>
        <v>6.9250000000000016</v>
      </c>
      <c r="D1728" s="18">
        <f t="shared" si="158"/>
        <v>4.6450000000000005</v>
      </c>
      <c r="E1728" s="1">
        <f t="shared" si="156"/>
        <v>154</v>
      </c>
      <c r="F1728" s="13">
        <f t="shared" si="157"/>
        <v>2.8737499999999998</v>
      </c>
      <c r="H1728" s="1">
        <f t="shared" si="154"/>
        <v>0</v>
      </c>
      <c r="I1728" s="13"/>
    </row>
    <row r="1729" spans="1:9">
      <c r="A1729" s="17">
        <v>8.1000000000000014</v>
      </c>
      <c r="B1729" s="27">
        <v>43807</v>
      </c>
      <c r="C1729" s="6">
        <f t="shared" si="155"/>
        <v>8.4250000000000007</v>
      </c>
      <c r="D1729" s="18">
        <f t="shared" si="158"/>
        <v>5.4649999999999999</v>
      </c>
      <c r="E1729" s="1">
        <f t="shared" si="156"/>
        <v>154</v>
      </c>
      <c r="F1729" s="13">
        <f t="shared" si="157"/>
        <v>2.3987499999999997</v>
      </c>
      <c r="H1729" s="1">
        <f t="shared" si="154"/>
        <v>0</v>
      </c>
      <c r="I1729" s="13"/>
    </row>
    <row r="1730" spans="1:9">
      <c r="A1730" s="17">
        <v>7.6999999999999993</v>
      </c>
      <c r="B1730" s="27">
        <v>43808</v>
      </c>
      <c r="C1730" s="6">
        <f t="shared" si="155"/>
        <v>8.0249999999999986</v>
      </c>
      <c r="D1730" s="18">
        <f t="shared" si="158"/>
        <v>5.1849999999999996</v>
      </c>
      <c r="E1730" s="1">
        <f t="shared" si="156"/>
        <v>154</v>
      </c>
      <c r="F1730" s="13">
        <f t="shared" si="157"/>
        <v>2.5254166666666671</v>
      </c>
      <c r="H1730" s="1">
        <f t="shared" si="154"/>
        <v>0</v>
      </c>
      <c r="I1730" s="13"/>
    </row>
    <row r="1731" spans="1:9">
      <c r="A1731" s="17">
        <v>3</v>
      </c>
      <c r="B1731" s="27">
        <v>43809</v>
      </c>
      <c r="C1731" s="6">
        <f t="shared" si="155"/>
        <v>3.3250000000000002</v>
      </c>
      <c r="D1731" s="18">
        <f t="shared" si="158"/>
        <v>3.9049999999999989</v>
      </c>
      <c r="E1731" s="1">
        <f t="shared" si="156"/>
        <v>154</v>
      </c>
      <c r="F1731" s="13">
        <f t="shared" si="157"/>
        <v>4.0137499999999999</v>
      </c>
      <c r="H1731" s="1">
        <f t="shared" si="154"/>
        <v>0</v>
      </c>
      <c r="I1731" s="13"/>
    </row>
    <row r="1732" spans="1:9">
      <c r="A1732" s="17">
        <v>-1.1000000000000014</v>
      </c>
      <c r="B1732" s="27">
        <v>43810</v>
      </c>
      <c r="C1732" s="6">
        <f t="shared" si="155"/>
        <v>-0.77500000000000147</v>
      </c>
      <c r="D1732" s="18">
        <f t="shared" si="158"/>
        <v>2.3449999999999989</v>
      </c>
      <c r="E1732" s="1">
        <f t="shared" si="156"/>
        <v>155</v>
      </c>
      <c r="F1732" s="13">
        <f t="shared" si="157"/>
        <v>5.3120833333333337</v>
      </c>
      <c r="H1732" s="1">
        <f t="shared" si="154"/>
        <v>1</v>
      </c>
      <c r="I1732" s="13"/>
    </row>
    <row r="1733" spans="1:9">
      <c r="A1733" s="17">
        <v>0.19999999999999929</v>
      </c>
      <c r="B1733" s="27">
        <v>43811</v>
      </c>
      <c r="C1733" s="6">
        <f t="shared" si="155"/>
        <v>0.52499999999999925</v>
      </c>
      <c r="D1733" s="18">
        <f t="shared" si="158"/>
        <v>1.825</v>
      </c>
      <c r="E1733" s="1">
        <f t="shared" si="156"/>
        <v>155</v>
      </c>
      <c r="F1733" s="13">
        <f t="shared" si="157"/>
        <v>4.9004166666666675</v>
      </c>
      <c r="H1733" s="1">
        <f t="shared" si="154"/>
        <v>0</v>
      </c>
      <c r="I1733" s="13"/>
    </row>
    <row r="1734" spans="1:9">
      <c r="A1734" s="17">
        <v>0.30000000000000071</v>
      </c>
      <c r="B1734" s="27">
        <v>43812</v>
      </c>
      <c r="C1734" s="6">
        <f t="shared" si="155"/>
        <v>0.62500000000000067</v>
      </c>
      <c r="D1734" s="18">
        <f t="shared" si="158"/>
        <v>2.7450000000000001</v>
      </c>
      <c r="E1734" s="1">
        <f t="shared" si="156"/>
        <v>155</v>
      </c>
      <c r="F1734" s="13">
        <f t="shared" si="157"/>
        <v>4.8687500000000004</v>
      </c>
      <c r="H1734" s="1">
        <f t="shared" si="154"/>
        <v>0</v>
      </c>
      <c r="I1734" s="13"/>
    </row>
    <row r="1735" spans="1:9">
      <c r="A1735" s="17">
        <v>5.1000000000000014</v>
      </c>
      <c r="B1735" s="27">
        <v>43813</v>
      </c>
      <c r="C1735" s="6">
        <f t="shared" si="155"/>
        <v>5.4250000000000016</v>
      </c>
      <c r="D1735" s="18">
        <f t="shared" si="158"/>
        <v>4.1850000000000005</v>
      </c>
      <c r="E1735" s="1">
        <f t="shared" si="156"/>
        <v>155</v>
      </c>
      <c r="F1735" s="13">
        <f t="shared" si="157"/>
        <v>3.3487499999999999</v>
      </c>
      <c r="H1735" s="1">
        <f t="shared" si="154"/>
        <v>0</v>
      </c>
      <c r="I1735" s="13"/>
    </row>
    <row r="1736" spans="1:9">
      <c r="A1736" s="17">
        <v>7.6000000000000014</v>
      </c>
      <c r="B1736" s="27">
        <v>43814</v>
      </c>
      <c r="C1736" s="6">
        <f t="shared" si="155"/>
        <v>7.9250000000000016</v>
      </c>
      <c r="D1736" s="18">
        <f t="shared" si="158"/>
        <v>4.4050000000000011</v>
      </c>
      <c r="E1736" s="1">
        <f t="shared" si="156"/>
        <v>155</v>
      </c>
      <c r="F1736" s="13">
        <f t="shared" si="157"/>
        <v>2.5570833333333329</v>
      </c>
      <c r="H1736" s="1">
        <f t="shared" si="154"/>
        <v>0</v>
      </c>
      <c r="I1736" s="13"/>
    </row>
    <row r="1737" spans="1:9">
      <c r="A1737" s="17">
        <v>6.1000000000000014</v>
      </c>
      <c r="B1737" s="27">
        <v>43815</v>
      </c>
      <c r="C1737" s="6">
        <f t="shared" si="155"/>
        <v>6.4250000000000016</v>
      </c>
      <c r="D1737" s="18">
        <f t="shared" si="158"/>
        <v>4.785000000000001</v>
      </c>
      <c r="E1737" s="1">
        <f t="shared" si="156"/>
        <v>155</v>
      </c>
      <c r="F1737" s="13">
        <f t="shared" si="157"/>
        <v>3.032083333333333</v>
      </c>
      <c r="H1737" s="1">
        <f t="shared" si="154"/>
        <v>0</v>
      </c>
      <c r="I1737" s="13"/>
    </row>
    <row r="1738" spans="1:9">
      <c r="A1738" s="17">
        <v>1.3000000000000007</v>
      </c>
      <c r="B1738" s="27">
        <v>43816</v>
      </c>
      <c r="C1738" s="6">
        <f t="shared" si="155"/>
        <v>1.6250000000000007</v>
      </c>
      <c r="D1738" s="18">
        <f t="shared" si="158"/>
        <v>4.0850000000000009</v>
      </c>
      <c r="E1738" s="1">
        <f t="shared" si="156"/>
        <v>155</v>
      </c>
      <c r="F1738" s="13">
        <f t="shared" si="157"/>
        <v>4.552083333333333</v>
      </c>
      <c r="H1738" s="1">
        <f t="shared" si="154"/>
        <v>0</v>
      </c>
      <c r="I1738" s="13"/>
    </row>
    <row r="1739" spans="1:9">
      <c r="A1739" s="17">
        <v>2.1999999999999993</v>
      </c>
      <c r="B1739" s="27">
        <v>43817</v>
      </c>
      <c r="C1739" s="6">
        <f t="shared" si="155"/>
        <v>2.5249999999999995</v>
      </c>
      <c r="D1739" s="18">
        <f t="shared" si="158"/>
        <v>3.5850000000000009</v>
      </c>
      <c r="E1739" s="1">
        <f t="shared" si="156"/>
        <v>155</v>
      </c>
      <c r="F1739" s="13">
        <f t="shared" si="157"/>
        <v>4.2670833333333338</v>
      </c>
      <c r="H1739" s="1">
        <f t="shared" si="154"/>
        <v>0</v>
      </c>
      <c r="I1739" s="13"/>
    </row>
    <row r="1740" spans="1:9">
      <c r="A1740" s="17">
        <v>1.6000000000000014</v>
      </c>
      <c r="B1740" s="27">
        <v>43818</v>
      </c>
      <c r="C1740" s="6">
        <f t="shared" si="155"/>
        <v>1.9250000000000014</v>
      </c>
      <c r="D1740" s="18">
        <f t="shared" si="158"/>
        <v>3.4650000000000007</v>
      </c>
      <c r="E1740" s="1">
        <f t="shared" si="156"/>
        <v>155</v>
      </c>
      <c r="F1740" s="13">
        <f t="shared" si="157"/>
        <v>4.4570833333333333</v>
      </c>
      <c r="H1740" s="1">
        <f t="shared" si="154"/>
        <v>0</v>
      </c>
      <c r="I1740" s="13"/>
    </row>
    <row r="1741" spans="1:9">
      <c r="A1741" s="17">
        <v>5.1000000000000014</v>
      </c>
      <c r="B1741" s="27">
        <v>43819</v>
      </c>
      <c r="C1741" s="6">
        <f t="shared" si="155"/>
        <v>5.4250000000000016</v>
      </c>
      <c r="D1741" s="18">
        <f t="shared" si="158"/>
        <v>3.7850000000000001</v>
      </c>
      <c r="E1741" s="1">
        <f t="shared" si="156"/>
        <v>155</v>
      </c>
      <c r="F1741" s="13">
        <f t="shared" si="157"/>
        <v>3.3487499999999999</v>
      </c>
      <c r="H1741" s="1">
        <f t="shared" si="154"/>
        <v>0</v>
      </c>
      <c r="I1741" s="13"/>
    </row>
    <row r="1742" spans="1:9">
      <c r="A1742" s="17">
        <v>5.5</v>
      </c>
      <c r="B1742" s="27">
        <v>43820</v>
      </c>
      <c r="C1742" s="6">
        <f t="shared" si="155"/>
        <v>5.8250000000000002</v>
      </c>
      <c r="D1742" s="18">
        <f t="shared" si="158"/>
        <v>4.5650000000000004</v>
      </c>
      <c r="E1742" s="1">
        <f t="shared" si="156"/>
        <v>155</v>
      </c>
      <c r="F1742" s="13">
        <f t="shared" si="157"/>
        <v>3.2220833333333334</v>
      </c>
      <c r="H1742" s="1">
        <f t="shared" si="154"/>
        <v>0</v>
      </c>
      <c r="I1742" s="13"/>
    </row>
    <row r="1743" spans="1:9">
      <c r="A1743" s="17">
        <v>2.8999999999999986</v>
      </c>
      <c r="B1743" s="27">
        <v>43821</v>
      </c>
      <c r="C1743" s="6">
        <f t="shared" si="155"/>
        <v>3.2249999999999988</v>
      </c>
      <c r="D1743" s="18">
        <f t="shared" si="158"/>
        <v>5.2450000000000001</v>
      </c>
      <c r="E1743" s="1">
        <f t="shared" si="156"/>
        <v>155</v>
      </c>
      <c r="F1743" s="13">
        <f t="shared" si="157"/>
        <v>4.0454166666666671</v>
      </c>
      <c r="H1743" s="1">
        <f t="shared" si="154"/>
        <v>0</v>
      </c>
      <c r="I1743" s="13"/>
    </row>
    <row r="1744" spans="1:9">
      <c r="A1744" s="17">
        <v>6.1000000000000014</v>
      </c>
      <c r="B1744" s="27">
        <v>43822</v>
      </c>
      <c r="C1744" s="6">
        <f t="shared" si="155"/>
        <v>6.4250000000000016</v>
      </c>
      <c r="D1744" s="18">
        <f t="shared" si="158"/>
        <v>5.4450000000000003</v>
      </c>
      <c r="E1744" s="1">
        <f t="shared" si="156"/>
        <v>155</v>
      </c>
      <c r="F1744" s="13">
        <f t="shared" si="157"/>
        <v>3.032083333333333</v>
      </c>
      <c r="H1744" s="1">
        <f t="shared" si="154"/>
        <v>0</v>
      </c>
      <c r="I1744" s="13"/>
    </row>
    <row r="1745" spans="1:9">
      <c r="A1745" s="17">
        <v>5</v>
      </c>
      <c r="B1745" s="27">
        <v>43823</v>
      </c>
      <c r="C1745" s="6">
        <f t="shared" si="155"/>
        <v>5.3250000000000002</v>
      </c>
      <c r="D1745" s="18">
        <f t="shared" si="158"/>
        <v>5.125</v>
      </c>
      <c r="E1745" s="1">
        <f t="shared" si="156"/>
        <v>155</v>
      </c>
      <c r="F1745" s="13">
        <f t="shared" si="157"/>
        <v>3.3804166666666671</v>
      </c>
      <c r="H1745" s="1">
        <f t="shared" ref="H1745:H1808" si="159">IF(F1745&gt;H$15,1,0)</f>
        <v>0</v>
      </c>
      <c r="I1745" s="13"/>
    </row>
    <row r="1746" spans="1:9">
      <c r="A1746" s="17">
        <v>6.1000000000000014</v>
      </c>
      <c r="B1746" s="27">
        <v>43824</v>
      </c>
      <c r="C1746" s="6">
        <f t="shared" ref="C1746:C1809" si="160">A1746+A$16</f>
        <v>6.4250000000000016</v>
      </c>
      <c r="D1746" s="18">
        <f t="shared" si="158"/>
        <v>5.085</v>
      </c>
      <c r="E1746" s="1">
        <f t="shared" ref="E1746:E1809" si="161">E1745+H1746</f>
        <v>155</v>
      </c>
      <c r="F1746" s="13">
        <f t="shared" ref="F1746:F1809" si="162">IF(F$16-$C1746&gt;0,(F$16+F$14-$C1746)*F$15/30,0)</f>
        <v>3.032083333333333</v>
      </c>
      <c r="H1746" s="1">
        <f t="shared" si="159"/>
        <v>0</v>
      </c>
      <c r="I1746" s="13"/>
    </row>
    <row r="1747" spans="1:9">
      <c r="A1747" s="17">
        <v>3.8999999999999986</v>
      </c>
      <c r="B1747" s="27">
        <v>43825</v>
      </c>
      <c r="C1747" s="6">
        <f t="shared" si="160"/>
        <v>4.2249999999999988</v>
      </c>
      <c r="D1747" s="18">
        <f t="shared" si="158"/>
        <v>3.9850000000000003</v>
      </c>
      <c r="E1747" s="1">
        <f t="shared" si="161"/>
        <v>155</v>
      </c>
      <c r="F1747" s="13">
        <f t="shared" si="162"/>
        <v>3.7287500000000007</v>
      </c>
      <c r="H1747" s="1">
        <f t="shared" si="159"/>
        <v>0</v>
      </c>
      <c r="I1747" s="13"/>
    </row>
    <row r="1748" spans="1:9">
      <c r="A1748" s="17">
        <v>2.6999999999999993</v>
      </c>
      <c r="B1748" s="27">
        <v>43826</v>
      </c>
      <c r="C1748" s="6">
        <f t="shared" si="160"/>
        <v>3.0249999999999995</v>
      </c>
      <c r="D1748" s="18">
        <f t="shared" ref="D1748:D1811" si="163">SUM(C1746:C1750)/5</f>
        <v>2.8050000000000006</v>
      </c>
      <c r="E1748" s="1">
        <f t="shared" si="161"/>
        <v>155</v>
      </c>
      <c r="F1748" s="13">
        <f t="shared" si="162"/>
        <v>4.1087500000000006</v>
      </c>
      <c r="H1748" s="1">
        <f t="shared" si="159"/>
        <v>0</v>
      </c>
      <c r="I1748" s="13"/>
    </row>
    <row r="1749" spans="1:9">
      <c r="A1749" s="17">
        <v>0.60000000000000142</v>
      </c>
      <c r="B1749" s="27">
        <v>43827</v>
      </c>
      <c r="C1749" s="6">
        <f t="shared" si="160"/>
        <v>0.92500000000000138</v>
      </c>
      <c r="D1749" s="18">
        <f t="shared" si="163"/>
        <v>1.6050000000000004</v>
      </c>
      <c r="E1749" s="1">
        <f t="shared" si="161"/>
        <v>155</v>
      </c>
      <c r="F1749" s="13">
        <f t="shared" si="162"/>
        <v>4.7737500000000006</v>
      </c>
      <c r="H1749" s="1">
        <f t="shared" si="159"/>
        <v>0</v>
      </c>
      <c r="I1749" s="13"/>
    </row>
    <row r="1750" spans="1:9">
      <c r="A1750" s="17">
        <v>-0.89999999999999858</v>
      </c>
      <c r="B1750" s="27">
        <v>43828</v>
      </c>
      <c r="C1750" s="6">
        <f t="shared" si="160"/>
        <v>-0.57499999999999862</v>
      </c>
      <c r="D1750" s="18">
        <f t="shared" si="163"/>
        <v>1.485000000000001</v>
      </c>
      <c r="E1750" s="1">
        <f t="shared" si="161"/>
        <v>156</v>
      </c>
      <c r="F1750" s="13">
        <f t="shared" si="162"/>
        <v>5.2487500000000002</v>
      </c>
      <c r="H1750" s="1">
        <f t="shared" si="159"/>
        <v>1</v>
      </c>
      <c r="I1750" s="13"/>
    </row>
    <row r="1751" spans="1:9">
      <c r="A1751" s="17">
        <v>0.10000000000000142</v>
      </c>
      <c r="B1751" s="27">
        <v>43829</v>
      </c>
      <c r="C1751" s="6">
        <f t="shared" si="160"/>
        <v>0.42500000000000143</v>
      </c>
      <c r="D1751" s="18">
        <f t="shared" si="163"/>
        <v>1.0650000000000013</v>
      </c>
      <c r="E1751" s="1">
        <f t="shared" si="161"/>
        <v>156</v>
      </c>
      <c r="F1751" s="13">
        <f t="shared" si="162"/>
        <v>4.9320833333333338</v>
      </c>
      <c r="H1751" s="1">
        <f t="shared" si="159"/>
        <v>0</v>
      </c>
      <c r="I1751" s="13"/>
    </row>
    <row r="1752" spans="1:9">
      <c r="A1752" s="17">
        <v>3.3000000000000007</v>
      </c>
      <c r="B1752" s="27">
        <v>43830</v>
      </c>
      <c r="C1752" s="6">
        <f t="shared" si="160"/>
        <v>3.6250000000000009</v>
      </c>
      <c r="D1752" s="18">
        <f t="shared" si="163"/>
        <v>-9.4999999999999571E-2</v>
      </c>
      <c r="E1752" s="1">
        <f t="shared" si="161"/>
        <v>156</v>
      </c>
      <c r="F1752" s="13">
        <f t="shared" si="162"/>
        <v>3.9187500000000002</v>
      </c>
      <c r="H1752" s="1">
        <f t="shared" si="159"/>
        <v>0</v>
      </c>
      <c r="I1752" s="13"/>
    </row>
    <row r="1753" spans="1:9">
      <c r="A1753" s="17">
        <v>0.60000000000000142</v>
      </c>
      <c r="B1753" s="27">
        <v>43831</v>
      </c>
      <c r="C1753" s="6">
        <f t="shared" si="160"/>
        <v>0.92500000000000138</v>
      </c>
      <c r="D1753" s="18">
        <f t="shared" si="163"/>
        <v>0.18500000000000028</v>
      </c>
      <c r="E1753" s="1">
        <f t="shared" si="161"/>
        <v>156</v>
      </c>
      <c r="F1753" s="13">
        <f t="shared" si="162"/>
        <v>4.7737500000000006</v>
      </c>
      <c r="H1753" s="1">
        <f t="shared" si="159"/>
        <v>0</v>
      </c>
      <c r="I1753" s="13"/>
    </row>
    <row r="1754" spans="1:9">
      <c r="A1754" s="17">
        <v>-5.2000000000000028</v>
      </c>
      <c r="B1754" s="27">
        <v>43832</v>
      </c>
      <c r="C1754" s="6">
        <f t="shared" si="160"/>
        <v>-4.8750000000000027</v>
      </c>
      <c r="D1754" s="18">
        <f t="shared" si="163"/>
        <v>1.0049999999999999</v>
      </c>
      <c r="E1754" s="1">
        <f t="shared" si="161"/>
        <v>157</v>
      </c>
      <c r="F1754" s="13">
        <f t="shared" si="162"/>
        <v>6.6104166666666675</v>
      </c>
      <c r="H1754" s="1">
        <f t="shared" si="159"/>
        <v>1</v>
      </c>
      <c r="I1754" s="13"/>
    </row>
    <row r="1755" spans="1:9">
      <c r="A1755" s="17">
        <v>0.5</v>
      </c>
      <c r="B1755" s="27">
        <v>43833</v>
      </c>
      <c r="C1755" s="6">
        <f t="shared" si="160"/>
        <v>0.82499999999999996</v>
      </c>
      <c r="D1755" s="18">
        <f t="shared" si="163"/>
        <v>0.56500000000000006</v>
      </c>
      <c r="E1755" s="1">
        <f t="shared" si="161"/>
        <v>157</v>
      </c>
      <c r="F1755" s="13">
        <f t="shared" si="162"/>
        <v>4.8054166666666669</v>
      </c>
      <c r="H1755" s="1">
        <f t="shared" si="159"/>
        <v>0</v>
      </c>
      <c r="I1755" s="13"/>
    </row>
    <row r="1756" spans="1:9">
      <c r="A1756" s="17">
        <v>4.1999999999999993</v>
      </c>
      <c r="B1756" s="27">
        <v>43834</v>
      </c>
      <c r="C1756" s="6">
        <f t="shared" si="160"/>
        <v>4.5249999999999995</v>
      </c>
      <c r="D1756" s="18">
        <f t="shared" si="163"/>
        <v>0.56499999999999995</v>
      </c>
      <c r="E1756" s="1">
        <f t="shared" si="161"/>
        <v>157</v>
      </c>
      <c r="F1756" s="13">
        <f t="shared" si="162"/>
        <v>3.6337500000000005</v>
      </c>
      <c r="H1756" s="1">
        <f t="shared" si="159"/>
        <v>0</v>
      </c>
      <c r="I1756" s="13"/>
    </row>
    <row r="1757" spans="1:9">
      <c r="A1757" s="17">
        <v>1.1000000000000014</v>
      </c>
      <c r="B1757" s="27">
        <v>43835</v>
      </c>
      <c r="C1757" s="6">
        <f t="shared" si="160"/>
        <v>1.4250000000000014</v>
      </c>
      <c r="D1757" s="18">
        <f t="shared" si="163"/>
        <v>1.6250000000000007</v>
      </c>
      <c r="E1757" s="1">
        <f t="shared" si="161"/>
        <v>157</v>
      </c>
      <c r="F1757" s="13">
        <f t="shared" si="162"/>
        <v>4.6154166666666665</v>
      </c>
      <c r="H1757" s="1">
        <f t="shared" si="159"/>
        <v>0</v>
      </c>
      <c r="I1757" s="13"/>
    </row>
    <row r="1758" spans="1:9">
      <c r="A1758" s="17">
        <v>0.60000000000000142</v>
      </c>
      <c r="B1758" s="27">
        <v>43836</v>
      </c>
      <c r="C1758" s="6">
        <f t="shared" si="160"/>
        <v>0.92500000000000138</v>
      </c>
      <c r="D1758" s="18">
        <f t="shared" si="163"/>
        <v>2.1850000000000009</v>
      </c>
      <c r="E1758" s="1">
        <f t="shared" si="161"/>
        <v>157</v>
      </c>
      <c r="F1758" s="13">
        <f t="shared" si="162"/>
        <v>4.7737500000000006</v>
      </c>
      <c r="H1758" s="1">
        <f t="shared" si="159"/>
        <v>0</v>
      </c>
      <c r="I1758" s="13"/>
    </row>
    <row r="1759" spans="1:9">
      <c r="A1759" s="17">
        <v>0.10000000000000142</v>
      </c>
      <c r="B1759" s="27">
        <v>43837</v>
      </c>
      <c r="C1759" s="6">
        <f t="shared" si="160"/>
        <v>0.42500000000000143</v>
      </c>
      <c r="D1759" s="18">
        <f t="shared" si="163"/>
        <v>2.5650000000000013</v>
      </c>
      <c r="E1759" s="1">
        <f t="shared" si="161"/>
        <v>157</v>
      </c>
      <c r="F1759" s="13">
        <f t="shared" si="162"/>
        <v>4.9320833333333338</v>
      </c>
      <c r="H1759" s="1">
        <f t="shared" si="159"/>
        <v>0</v>
      </c>
      <c r="I1759" s="13"/>
    </row>
    <row r="1760" spans="1:9">
      <c r="A1760" s="17">
        <v>3.3000000000000007</v>
      </c>
      <c r="B1760" s="27">
        <v>43838</v>
      </c>
      <c r="C1760" s="6">
        <f t="shared" si="160"/>
        <v>3.6250000000000009</v>
      </c>
      <c r="D1760" s="18">
        <f t="shared" si="163"/>
        <v>3.8650000000000011</v>
      </c>
      <c r="E1760" s="1">
        <f t="shared" si="161"/>
        <v>157</v>
      </c>
      <c r="F1760" s="13">
        <f t="shared" si="162"/>
        <v>3.9187500000000002</v>
      </c>
      <c r="H1760" s="1">
        <f t="shared" si="159"/>
        <v>0</v>
      </c>
      <c r="I1760" s="13"/>
    </row>
    <row r="1761" spans="1:9">
      <c r="A1761" s="17">
        <v>6.1000000000000014</v>
      </c>
      <c r="B1761" s="27">
        <v>43839</v>
      </c>
      <c r="C1761" s="6">
        <f t="shared" si="160"/>
        <v>6.4250000000000016</v>
      </c>
      <c r="D1761" s="18">
        <f t="shared" si="163"/>
        <v>4.3450000000000006</v>
      </c>
      <c r="E1761" s="1">
        <f t="shared" si="161"/>
        <v>157</v>
      </c>
      <c r="F1761" s="13">
        <f t="shared" si="162"/>
        <v>3.032083333333333</v>
      </c>
      <c r="H1761" s="1">
        <f t="shared" si="159"/>
        <v>0</v>
      </c>
      <c r="I1761" s="13"/>
    </row>
    <row r="1762" spans="1:9">
      <c r="A1762" s="17">
        <v>7.6000000000000014</v>
      </c>
      <c r="B1762" s="27">
        <v>43840</v>
      </c>
      <c r="C1762" s="6">
        <f t="shared" si="160"/>
        <v>7.9250000000000016</v>
      </c>
      <c r="D1762" s="18">
        <f t="shared" si="163"/>
        <v>4.5650000000000004</v>
      </c>
      <c r="E1762" s="1">
        <f t="shared" si="161"/>
        <v>157</v>
      </c>
      <c r="F1762" s="13">
        <f t="shared" si="162"/>
        <v>2.5570833333333329</v>
      </c>
      <c r="H1762" s="1">
        <f t="shared" si="159"/>
        <v>0</v>
      </c>
      <c r="I1762" s="13"/>
    </row>
    <row r="1763" spans="1:9">
      <c r="A1763" s="17">
        <v>3</v>
      </c>
      <c r="B1763" s="27">
        <v>43841</v>
      </c>
      <c r="C1763" s="6">
        <f t="shared" si="160"/>
        <v>3.3250000000000002</v>
      </c>
      <c r="D1763" s="18">
        <f t="shared" si="163"/>
        <v>4.4850000000000003</v>
      </c>
      <c r="E1763" s="1">
        <f t="shared" si="161"/>
        <v>157</v>
      </c>
      <c r="F1763" s="13">
        <f t="shared" si="162"/>
        <v>4.0137499999999999</v>
      </c>
      <c r="H1763" s="1">
        <f t="shared" si="159"/>
        <v>0</v>
      </c>
      <c r="I1763" s="13"/>
    </row>
    <row r="1764" spans="1:9">
      <c r="A1764" s="17">
        <v>1.1999999999999993</v>
      </c>
      <c r="B1764" s="27">
        <v>43842</v>
      </c>
      <c r="C1764" s="6">
        <f t="shared" si="160"/>
        <v>1.5249999999999992</v>
      </c>
      <c r="D1764" s="18">
        <f t="shared" si="163"/>
        <v>3.5449999999999995</v>
      </c>
      <c r="E1764" s="1">
        <f t="shared" si="161"/>
        <v>157</v>
      </c>
      <c r="F1764" s="13">
        <f t="shared" si="162"/>
        <v>4.5837500000000002</v>
      </c>
      <c r="H1764" s="1">
        <f t="shared" si="159"/>
        <v>0</v>
      </c>
      <c r="I1764" s="13"/>
    </row>
    <row r="1765" spans="1:9">
      <c r="A1765" s="17">
        <v>2.8999999999999986</v>
      </c>
      <c r="B1765" s="27">
        <v>43843</v>
      </c>
      <c r="C1765" s="6">
        <f t="shared" si="160"/>
        <v>3.2249999999999988</v>
      </c>
      <c r="D1765" s="18">
        <f t="shared" si="163"/>
        <v>1.9449999999999996</v>
      </c>
      <c r="E1765" s="1">
        <f t="shared" si="161"/>
        <v>157</v>
      </c>
      <c r="F1765" s="13">
        <f t="shared" si="162"/>
        <v>4.0454166666666671</v>
      </c>
      <c r="H1765" s="1">
        <f t="shared" si="159"/>
        <v>0</v>
      </c>
      <c r="I1765" s="13"/>
    </row>
    <row r="1766" spans="1:9">
      <c r="A1766" s="17">
        <v>1.3999999999999986</v>
      </c>
      <c r="B1766" s="27">
        <v>43844</v>
      </c>
      <c r="C1766" s="6">
        <f t="shared" si="160"/>
        <v>1.7249999999999985</v>
      </c>
      <c r="D1766" s="18">
        <f t="shared" si="163"/>
        <v>1.3449999999999998</v>
      </c>
      <c r="E1766" s="1">
        <f t="shared" si="161"/>
        <v>157</v>
      </c>
      <c r="F1766" s="13">
        <f t="shared" si="162"/>
        <v>4.5204166666666667</v>
      </c>
      <c r="H1766" s="1">
        <f t="shared" si="159"/>
        <v>0</v>
      </c>
      <c r="I1766" s="13"/>
    </row>
    <row r="1767" spans="1:9">
      <c r="A1767" s="17">
        <v>-0.39999999999999858</v>
      </c>
      <c r="B1767" s="27">
        <v>43845</v>
      </c>
      <c r="C1767" s="6">
        <f t="shared" si="160"/>
        <v>-7.4999999999998568E-2</v>
      </c>
      <c r="D1767" s="18">
        <f t="shared" si="163"/>
        <v>1.105</v>
      </c>
      <c r="E1767" s="1">
        <f t="shared" si="161"/>
        <v>158</v>
      </c>
      <c r="F1767" s="13">
        <f t="shared" si="162"/>
        <v>5.090416666666667</v>
      </c>
      <c r="H1767" s="1">
        <f t="shared" si="159"/>
        <v>1</v>
      </c>
      <c r="I1767" s="13"/>
    </row>
    <row r="1768" spans="1:9">
      <c r="A1768" s="17">
        <v>0</v>
      </c>
      <c r="B1768" s="27">
        <v>43846</v>
      </c>
      <c r="C1768" s="6">
        <f t="shared" si="160"/>
        <v>0.32500000000000001</v>
      </c>
      <c r="D1768" s="18">
        <f t="shared" si="163"/>
        <v>0.72499999999999998</v>
      </c>
      <c r="E1768" s="1">
        <f t="shared" si="161"/>
        <v>158</v>
      </c>
      <c r="F1768" s="13">
        <f t="shared" si="162"/>
        <v>4.9637500000000001</v>
      </c>
      <c r="H1768" s="1">
        <f t="shared" si="159"/>
        <v>0</v>
      </c>
      <c r="I1768" s="13"/>
    </row>
    <row r="1769" spans="1:9">
      <c r="A1769" s="17">
        <v>0</v>
      </c>
      <c r="B1769" s="27">
        <v>43847</v>
      </c>
      <c r="C1769" s="6">
        <f t="shared" si="160"/>
        <v>0.32500000000000001</v>
      </c>
      <c r="D1769" s="18">
        <f t="shared" si="163"/>
        <v>0.72499999999999998</v>
      </c>
      <c r="E1769" s="1">
        <f t="shared" si="161"/>
        <v>158</v>
      </c>
      <c r="F1769" s="13">
        <f t="shared" si="162"/>
        <v>4.9637500000000001</v>
      </c>
      <c r="H1769" s="1">
        <f t="shared" si="159"/>
        <v>0</v>
      </c>
      <c r="I1769" s="13"/>
    </row>
    <row r="1770" spans="1:9">
      <c r="A1770" s="17">
        <v>1</v>
      </c>
      <c r="B1770" s="27">
        <v>43848</v>
      </c>
      <c r="C1770" s="6">
        <f t="shared" si="160"/>
        <v>1.325</v>
      </c>
      <c r="D1770" s="18">
        <f t="shared" si="163"/>
        <v>1.0049999999999997</v>
      </c>
      <c r="E1770" s="1">
        <f t="shared" si="161"/>
        <v>158</v>
      </c>
      <c r="F1770" s="13">
        <f t="shared" si="162"/>
        <v>4.6470833333333328</v>
      </c>
      <c r="H1770" s="1">
        <f t="shared" si="159"/>
        <v>0</v>
      </c>
      <c r="I1770" s="13"/>
    </row>
    <row r="1771" spans="1:9">
      <c r="A1771" s="17">
        <v>1.3999999999999986</v>
      </c>
      <c r="B1771" s="27">
        <v>43849</v>
      </c>
      <c r="C1771" s="6">
        <f t="shared" si="160"/>
        <v>1.7249999999999985</v>
      </c>
      <c r="D1771" s="18">
        <f t="shared" si="163"/>
        <v>0.44500000000000028</v>
      </c>
      <c r="E1771" s="1">
        <f t="shared" si="161"/>
        <v>158</v>
      </c>
      <c r="F1771" s="13">
        <f t="shared" si="162"/>
        <v>4.5204166666666667</v>
      </c>
      <c r="H1771" s="1">
        <f t="shared" si="159"/>
        <v>0</v>
      </c>
      <c r="I1771" s="13"/>
    </row>
    <row r="1772" spans="1:9">
      <c r="A1772" s="17">
        <v>1</v>
      </c>
      <c r="B1772" s="27">
        <v>43850</v>
      </c>
      <c r="C1772" s="6">
        <f t="shared" si="160"/>
        <v>1.325</v>
      </c>
      <c r="D1772" s="18">
        <f t="shared" si="163"/>
        <v>0.26500000000000051</v>
      </c>
      <c r="E1772" s="1">
        <f t="shared" si="161"/>
        <v>158</v>
      </c>
      <c r="F1772" s="13">
        <f t="shared" si="162"/>
        <v>4.6470833333333328</v>
      </c>
      <c r="H1772" s="1">
        <f t="shared" si="159"/>
        <v>0</v>
      </c>
      <c r="I1772" s="13"/>
    </row>
    <row r="1773" spans="1:9">
      <c r="A1773" s="17">
        <v>-2.7999999999999972</v>
      </c>
      <c r="B1773" s="27">
        <v>43851</v>
      </c>
      <c r="C1773" s="6">
        <f t="shared" si="160"/>
        <v>-2.474999999999997</v>
      </c>
      <c r="D1773" s="18">
        <f t="shared" si="163"/>
        <v>0.30500000000000044</v>
      </c>
      <c r="E1773" s="1">
        <f t="shared" si="161"/>
        <v>159</v>
      </c>
      <c r="F1773" s="13">
        <f t="shared" si="162"/>
        <v>5.8504166666666659</v>
      </c>
      <c r="H1773" s="1">
        <f t="shared" si="159"/>
        <v>1</v>
      </c>
      <c r="I1773" s="13"/>
    </row>
    <row r="1774" spans="1:9">
      <c r="A1774" s="17">
        <v>-0.89999999999999858</v>
      </c>
      <c r="B1774" s="27">
        <v>43852</v>
      </c>
      <c r="C1774" s="6">
        <f t="shared" si="160"/>
        <v>-0.57499999999999862</v>
      </c>
      <c r="D1774" s="18">
        <f t="shared" si="163"/>
        <v>-0.41499999999999987</v>
      </c>
      <c r="E1774" s="1">
        <f t="shared" si="161"/>
        <v>160</v>
      </c>
      <c r="F1774" s="13">
        <f t="shared" si="162"/>
        <v>5.2487500000000002</v>
      </c>
      <c r="H1774" s="1">
        <f t="shared" si="159"/>
        <v>1</v>
      </c>
      <c r="I1774" s="13"/>
    </row>
    <row r="1775" spans="1:9">
      <c r="A1775" s="17">
        <v>1.1999999999999993</v>
      </c>
      <c r="B1775" s="27">
        <v>43853</v>
      </c>
      <c r="C1775" s="6">
        <f t="shared" si="160"/>
        <v>1.5249999999999992</v>
      </c>
      <c r="D1775" s="18">
        <f t="shared" si="163"/>
        <v>-0.7949999999999996</v>
      </c>
      <c r="E1775" s="1">
        <f t="shared" si="161"/>
        <v>160</v>
      </c>
      <c r="F1775" s="13">
        <f t="shared" si="162"/>
        <v>4.5837500000000002</v>
      </c>
      <c r="H1775" s="1">
        <f t="shared" si="159"/>
        <v>0</v>
      </c>
      <c r="I1775" s="13"/>
    </row>
    <row r="1776" spans="1:9">
      <c r="A1776" s="17">
        <v>-2.2000000000000028</v>
      </c>
      <c r="B1776" s="27">
        <v>43854</v>
      </c>
      <c r="C1776" s="6">
        <f t="shared" si="160"/>
        <v>-1.8750000000000029</v>
      </c>
      <c r="D1776" s="18">
        <f t="shared" si="163"/>
        <v>-0.37500000000000006</v>
      </c>
      <c r="E1776" s="1">
        <f t="shared" si="161"/>
        <v>161</v>
      </c>
      <c r="F1776" s="13">
        <f t="shared" si="162"/>
        <v>5.6604166666666673</v>
      </c>
      <c r="H1776" s="1">
        <f t="shared" si="159"/>
        <v>1</v>
      </c>
      <c r="I1776" s="13"/>
    </row>
    <row r="1777" spans="1:9">
      <c r="A1777" s="17">
        <v>-0.89999999999999858</v>
      </c>
      <c r="B1777" s="27">
        <v>43855</v>
      </c>
      <c r="C1777" s="6">
        <f t="shared" si="160"/>
        <v>-0.57499999999999862</v>
      </c>
      <c r="D1777" s="18">
        <f t="shared" si="163"/>
        <v>8.4999999999999382E-2</v>
      </c>
      <c r="E1777" s="1">
        <f t="shared" si="161"/>
        <v>162</v>
      </c>
      <c r="F1777" s="13">
        <f t="shared" si="162"/>
        <v>5.2487500000000002</v>
      </c>
      <c r="H1777" s="1">
        <f t="shared" si="159"/>
        <v>1</v>
      </c>
      <c r="I1777" s="13"/>
    </row>
    <row r="1778" spans="1:9">
      <c r="A1778" s="17">
        <v>-0.69999999999999929</v>
      </c>
      <c r="B1778" s="27">
        <v>43856</v>
      </c>
      <c r="C1778" s="6">
        <f t="shared" si="160"/>
        <v>-0.37499999999999928</v>
      </c>
      <c r="D1778" s="18">
        <f t="shared" si="163"/>
        <v>0.66499999999999981</v>
      </c>
      <c r="E1778" s="1">
        <f t="shared" si="161"/>
        <v>163</v>
      </c>
      <c r="F1778" s="13">
        <f t="shared" si="162"/>
        <v>5.1854166666666668</v>
      </c>
      <c r="H1778" s="1">
        <f t="shared" si="159"/>
        <v>1</v>
      </c>
      <c r="I1778" s="13"/>
    </row>
    <row r="1779" spans="1:9">
      <c r="A1779" s="17">
        <v>1.3999999999999986</v>
      </c>
      <c r="B1779" s="27">
        <v>43857</v>
      </c>
      <c r="C1779" s="6">
        <f t="shared" si="160"/>
        <v>1.7249999999999985</v>
      </c>
      <c r="D1779" s="18">
        <f t="shared" si="163"/>
        <v>1.6050000000000004</v>
      </c>
      <c r="E1779" s="1">
        <f t="shared" si="161"/>
        <v>163</v>
      </c>
      <c r="F1779" s="13">
        <f t="shared" si="162"/>
        <v>4.5204166666666667</v>
      </c>
      <c r="H1779" s="1">
        <f t="shared" si="159"/>
        <v>0</v>
      </c>
      <c r="I1779" s="13"/>
    </row>
    <row r="1780" spans="1:9">
      <c r="A1780" s="17">
        <v>4.1000000000000014</v>
      </c>
      <c r="B1780" s="27">
        <v>43858</v>
      </c>
      <c r="C1780" s="6">
        <f t="shared" si="160"/>
        <v>4.4250000000000016</v>
      </c>
      <c r="D1780" s="18">
        <f t="shared" si="163"/>
        <v>2.585</v>
      </c>
      <c r="E1780" s="1">
        <f t="shared" si="161"/>
        <v>163</v>
      </c>
      <c r="F1780" s="13">
        <f t="shared" si="162"/>
        <v>3.6654166666666663</v>
      </c>
      <c r="H1780" s="1">
        <f t="shared" si="159"/>
        <v>0</v>
      </c>
      <c r="I1780" s="13"/>
    </row>
    <row r="1781" spans="1:9">
      <c r="A1781" s="17">
        <v>2.5</v>
      </c>
      <c r="B1781" s="27">
        <v>43859</v>
      </c>
      <c r="C1781" s="6">
        <f t="shared" si="160"/>
        <v>2.8250000000000002</v>
      </c>
      <c r="D1781" s="18">
        <f t="shared" si="163"/>
        <v>4.7649999999999997</v>
      </c>
      <c r="E1781" s="1">
        <f t="shared" si="161"/>
        <v>163</v>
      </c>
      <c r="F1781" s="13">
        <f t="shared" si="162"/>
        <v>4.172083333333334</v>
      </c>
      <c r="H1781" s="1">
        <f t="shared" si="159"/>
        <v>0</v>
      </c>
      <c r="I1781" s="13"/>
    </row>
    <row r="1782" spans="1:9">
      <c r="A1782" s="17">
        <v>4</v>
      </c>
      <c r="B1782" s="27">
        <v>43860</v>
      </c>
      <c r="C1782" s="6">
        <f t="shared" si="160"/>
        <v>4.3250000000000002</v>
      </c>
      <c r="D1782" s="18">
        <f t="shared" si="163"/>
        <v>6.8050000000000015</v>
      </c>
      <c r="E1782" s="1">
        <f t="shared" si="161"/>
        <v>163</v>
      </c>
      <c r="F1782" s="13">
        <f t="shared" si="162"/>
        <v>3.6970833333333335</v>
      </c>
      <c r="H1782" s="1">
        <f t="shared" si="159"/>
        <v>0</v>
      </c>
      <c r="I1782" s="13"/>
    </row>
    <row r="1783" spans="1:9">
      <c r="A1783" s="17">
        <v>10.199999999999999</v>
      </c>
      <c r="B1783" s="27">
        <v>43861</v>
      </c>
      <c r="C1783" s="6">
        <f t="shared" si="160"/>
        <v>10.524999999999999</v>
      </c>
      <c r="D1783" s="18">
        <f t="shared" si="163"/>
        <v>7.6449999999999987</v>
      </c>
      <c r="E1783" s="1">
        <f t="shared" si="161"/>
        <v>163</v>
      </c>
      <c r="F1783" s="13">
        <f t="shared" si="162"/>
        <v>1.7337500000000006</v>
      </c>
      <c r="H1783" s="1">
        <f t="shared" si="159"/>
        <v>0</v>
      </c>
      <c r="I1783" s="13"/>
    </row>
    <row r="1784" spans="1:9">
      <c r="A1784" s="17">
        <v>11.600000000000001</v>
      </c>
      <c r="B1784" s="27">
        <v>43862</v>
      </c>
      <c r="C1784" s="6">
        <f t="shared" si="160"/>
        <v>11.925000000000001</v>
      </c>
      <c r="D1784" s="18">
        <f t="shared" si="163"/>
        <v>9.004999999999999</v>
      </c>
      <c r="E1784" s="1">
        <f t="shared" si="161"/>
        <v>163</v>
      </c>
      <c r="F1784" s="13">
        <f t="shared" si="162"/>
        <v>1.2904166666666663</v>
      </c>
      <c r="H1784" s="1">
        <f t="shared" si="159"/>
        <v>0</v>
      </c>
      <c r="I1784" s="13"/>
    </row>
    <row r="1785" spans="1:9">
      <c r="A1785" s="17">
        <v>8.3000000000000007</v>
      </c>
      <c r="B1785" s="27">
        <v>43863</v>
      </c>
      <c r="C1785" s="6">
        <f t="shared" si="160"/>
        <v>8.625</v>
      </c>
      <c r="D1785" s="18">
        <f t="shared" si="163"/>
        <v>8.9850000000000012</v>
      </c>
      <c r="E1785" s="1">
        <f t="shared" si="161"/>
        <v>163</v>
      </c>
      <c r="F1785" s="13">
        <f t="shared" si="162"/>
        <v>2.3354166666666667</v>
      </c>
      <c r="H1785" s="1">
        <f t="shared" si="159"/>
        <v>0</v>
      </c>
      <c r="I1785" s="13"/>
    </row>
    <row r="1786" spans="1:9">
      <c r="A1786" s="17">
        <v>9.3000000000000007</v>
      </c>
      <c r="B1786" s="27">
        <v>43864</v>
      </c>
      <c r="C1786" s="6">
        <f t="shared" si="160"/>
        <v>9.625</v>
      </c>
      <c r="D1786" s="18">
        <f t="shared" si="163"/>
        <v>7.2450000000000001</v>
      </c>
      <c r="E1786" s="1">
        <f t="shared" si="161"/>
        <v>163</v>
      </c>
      <c r="F1786" s="13">
        <f t="shared" si="162"/>
        <v>2.0187499999999998</v>
      </c>
      <c r="H1786" s="1">
        <f t="shared" si="159"/>
        <v>0</v>
      </c>
      <c r="I1786" s="13"/>
    </row>
    <row r="1787" spans="1:9">
      <c r="A1787" s="17">
        <v>3.8999999999999986</v>
      </c>
      <c r="B1787" s="27">
        <v>43865</v>
      </c>
      <c r="C1787" s="6">
        <f t="shared" si="160"/>
        <v>4.2249999999999988</v>
      </c>
      <c r="D1787" s="18">
        <f t="shared" si="163"/>
        <v>5.1849999999999996</v>
      </c>
      <c r="E1787" s="1">
        <f t="shared" si="161"/>
        <v>163</v>
      </c>
      <c r="F1787" s="13">
        <f t="shared" si="162"/>
        <v>3.7287500000000007</v>
      </c>
      <c r="H1787" s="1">
        <f t="shared" si="159"/>
        <v>0</v>
      </c>
      <c r="I1787" s="13"/>
    </row>
    <row r="1788" spans="1:9">
      <c r="A1788" s="17">
        <v>1.5</v>
      </c>
      <c r="B1788" s="27">
        <v>43866</v>
      </c>
      <c r="C1788" s="6">
        <f t="shared" si="160"/>
        <v>1.825</v>
      </c>
      <c r="D1788" s="18">
        <f t="shared" si="163"/>
        <v>4.2449999999999992</v>
      </c>
      <c r="E1788" s="1">
        <f t="shared" si="161"/>
        <v>163</v>
      </c>
      <c r="F1788" s="13">
        <f t="shared" si="162"/>
        <v>4.4887499999999996</v>
      </c>
      <c r="H1788" s="1">
        <f t="shared" si="159"/>
        <v>0</v>
      </c>
      <c r="I1788" s="13"/>
    </row>
    <row r="1789" spans="1:9">
      <c r="A1789" s="17">
        <v>1.3000000000000007</v>
      </c>
      <c r="B1789" s="27">
        <v>43867</v>
      </c>
      <c r="C1789" s="6">
        <f t="shared" si="160"/>
        <v>1.6250000000000007</v>
      </c>
      <c r="D1789" s="18">
        <f t="shared" si="163"/>
        <v>2.7250000000000001</v>
      </c>
      <c r="E1789" s="1">
        <f t="shared" si="161"/>
        <v>163</v>
      </c>
      <c r="F1789" s="13">
        <f t="shared" si="162"/>
        <v>4.552083333333333</v>
      </c>
      <c r="H1789" s="1">
        <f t="shared" si="159"/>
        <v>0</v>
      </c>
      <c r="I1789" s="13"/>
    </row>
    <row r="1790" spans="1:9">
      <c r="A1790" s="17">
        <v>3.6000000000000014</v>
      </c>
      <c r="B1790" s="27">
        <v>43868</v>
      </c>
      <c r="C1790" s="6">
        <f t="shared" si="160"/>
        <v>3.9250000000000016</v>
      </c>
      <c r="D1790" s="18">
        <f t="shared" si="163"/>
        <v>2.8250000000000002</v>
      </c>
      <c r="E1790" s="1">
        <f t="shared" si="161"/>
        <v>163</v>
      </c>
      <c r="F1790" s="13">
        <f t="shared" si="162"/>
        <v>3.8237499999999995</v>
      </c>
      <c r="H1790" s="1">
        <f t="shared" si="159"/>
        <v>0</v>
      </c>
      <c r="I1790" s="13"/>
    </row>
    <row r="1791" spans="1:9">
      <c r="A1791" s="17">
        <v>1.6999999999999993</v>
      </c>
      <c r="B1791" s="27">
        <v>43869</v>
      </c>
      <c r="C1791" s="6">
        <f t="shared" si="160"/>
        <v>2.0249999999999995</v>
      </c>
      <c r="D1791" s="18">
        <f t="shared" si="163"/>
        <v>4.2050000000000001</v>
      </c>
      <c r="E1791" s="1">
        <f t="shared" si="161"/>
        <v>163</v>
      </c>
      <c r="F1791" s="13">
        <f t="shared" si="162"/>
        <v>4.425416666666667</v>
      </c>
      <c r="H1791" s="1">
        <f t="shared" si="159"/>
        <v>0</v>
      </c>
      <c r="I1791" s="13"/>
    </row>
    <row r="1792" spans="1:9">
      <c r="A1792" s="17">
        <v>4.3999999999999986</v>
      </c>
      <c r="B1792" s="27">
        <v>43870</v>
      </c>
      <c r="C1792" s="6">
        <f t="shared" si="160"/>
        <v>4.7249999999999988</v>
      </c>
      <c r="D1792" s="18">
        <f t="shared" si="163"/>
        <v>4.7649999999999997</v>
      </c>
      <c r="E1792" s="1">
        <f t="shared" si="161"/>
        <v>163</v>
      </c>
      <c r="F1792" s="13">
        <f t="shared" si="162"/>
        <v>3.5704166666666675</v>
      </c>
      <c r="H1792" s="1">
        <f t="shared" si="159"/>
        <v>0</v>
      </c>
      <c r="I1792" s="13"/>
    </row>
    <row r="1793" spans="1:9">
      <c r="A1793" s="17">
        <v>8.3999999999999986</v>
      </c>
      <c r="B1793" s="27">
        <v>43871</v>
      </c>
      <c r="C1793" s="6">
        <f t="shared" si="160"/>
        <v>8.7249999999999979</v>
      </c>
      <c r="D1793" s="18">
        <f t="shared" si="163"/>
        <v>4.4849999999999994</v>
      </c>
      <c r="E1793" s="1">
        <f t="shared" si="161"/>
        <v>163</v>
      </c>
      <c r="F1793" s="13">
        <f t="shared" si="162"/>
        <v>2.3037500000000009</v>
      </c>
      <c r="H1793" s="1">
        <f t="shared" si="159"/>
        <v>0</v>
      </c>
      <c r="I1793" s="13"/>
    </row>
    <row r="1794" spans="1:9">
      <c r="A1794" s="17">
        <v>4.1000000000000014</v>
      </c>
      <c r="B1794" s="27">
        <v>43872</v>
      </c>
      <c r="C1794" s="6">
        <f t="shared" si="160"/>
        <v>4.4250000000000016</v>
      </c>
      <c r="D1794" s="18">
        <f t="shared" si="163"/>
        <v>4.7449999999999992</v>
      </c>
      <c r="E1794" s="1">
        <f t="shared" si="161"/>
        <v>163</v>
      </c>
      <c r="F1794" s="13">
        <f t="shared" si="162"/>
        <v>3.6654166666666663</v>
      </c>
      <c r="H1794" s="1">
        <f t="shared" si="159"/>
        <v>0</v>
      </c>
      <c r="I1794" s="13"/>
    </row>
    <row r="1795" spans="1:9">
      <c r="A1795" s="17">
        <v>2.1999999999999993</v>
      </c>
      <c r="B1795" s="27">
        <v>43873</v>
      </c>
      <c r="C1795" s="6">
        <f t="shared" si="160"/>
        <v>2.5249999999999995</v>
      </c>
      <c r="D1795" s="18">
        <f t="shared" si="163"/>
        <v>4.9449999999999985</v>
      </c>
      <c r="E1795" s="1">
        <f t="shared" si="161"/>
        <v>163</v>
      </c>
      <c r="F1795" s="13">
        <f t="shared" si="162"/>
        <v>4.2670833333333338</v>
      </c>
      <c r="H1795" s="1">
        <f t="shared" si="159"/>
        <v>0</v>
      </c>
      <c r="I1795" s="13"/>
    </row>
    <row r="1796" spans="1:9">
      <c r="A1796" s="17">
        <v>3</v>
      </c>
      <c r="B1796" s="27">
        <v>43874</v>
      </c>
      <c r="C1796" s="6">
        <f t="shared" si="160"/>
        <v>3.3250000000000002</v>
      </c>
      <c r="D1796" s="18">
        <f t="shared" si="163"/>
        <v>4.1850000000000005</v>
      </c>
      <c r="E1796" s="1">
        <f t="shared" si="161"/>
        <v>163</v>
      </c>
      <c r="F1796" s="13">
        <f t="shared" si="162"/>
        <v>4.0137499999999999</v>
      </c>
      <c r="H1796" s="1">
        <f t="shared" si="159"/>
        <v>0</v>
      </c>
      <c r="I1796" s="13"/>
    </row>
    <row r="1797" spans="1:9">
      <c r="A1797" s="17">
        <v>5.3999999999999986</v>
      </c>
      <c r="B1797" s="27">
        <v>43875</v>
      </c>
      <c r="C1797" s="6">
        <f t="shared" si="160"/>
        <v>5.7249999999999988</v>
      </c>
      <c r="D1797" s="18">
        <f t="shared" si="163"/>
        <v>4.6850000000000005</v>
      </c>
      <c r="E1797" s="1">
        <f t="shared" si="161"/>
        <v>163</v>
      </c>
      <c r="F1797" s="13">
        <f t="shared" si="162"/>
        <v>3.253750000000001</v>
      </c>
      <c r="H1797" s="1">
        <f t="shared" si="159"/>
        <v>0</v>
      </c>
      <c r="I1797" s="13"/>
    </row>
    <row r="1798" spans="1:9">
      <c r="A1798" s="17">
        <v>4.6000000000000014</v>
      </c>
      <c r="B1798" s="27">
        <v>43876</v>
      </c>
      <c r="C1798" s="6">
        <f t="shared" si="160"/>
        <v>4.9250000000000016</v>
      </c>
      <c r="D1798" s="18">
        <f t="shared" si="163"/>
        <v>6.1450000000000005</v>
      </c>
      <c r="E1798" s="1">
        <f t="shared" si="161"/>
        <v>163</v>
      </c>
      <c r="F1798" s="13">
        <f t="shared" si="162"/>
        <v>3.5070833333333331</v>
      </c>
      <c r="H1798" s="1">
        <f t="shared" si="159"/>
        <v>0</v>
      </c>
      <c r="I1798" s="13"/>
    </row>
    <row r="1799" spans="1:9">
      <c r="A1799" s="17">
        <v>6.6000000000000014</v>
      </c>
      <c r="B1799" s="27">
        <v>43877</v>
      </c>
      <c r="C1799" s="6">
        <f t="shared" si="160"/>
        <v>6.9250000000000016</v>
      </c>
      <c r="D1799" s="18">
        <f t="shared" si="163"/>
        <v>6.8850000000000007</v>
      </c>
      <c r="E1799" s="1">
        <f t="shared" si="161"/>
        <v>163</v>
      </c>
      <c r="F1799" s="13">
        <f t="shared" si="162"/>
        <v>2.8737499999999998</v>
      </c>
      <c r="H1799" s="1">
        <f t="shared" si="159"/>
        <v>0</v>
      </c>
      <c r="I1799" s="13"/>
    </row>
    <row r="1800" spans="1:9">
      <c r="A1800" s="17">
        <v>9.5</v>
      </c>
      <c r="B1800" s="27">
        <v>43878</v>
      </c>
      <c r="C1800" s="6">
        <f t="shared" si="160"/>
        <v>9.8249999999999993</v>
      </c>
      <c r="D1800" s="18">
        <f t="shared" si="163"/>
        <v>6.6650000000000009</v>
      </c>
      <c r="E1800" s="1">
        <f t="shared" si="161"/>
        <v>163</v>
      </c>
      <c r="F1800" s="13">
        <f t="shared" si="162"/>
        <v>1.955416666666667</v>
      </c>
      <c r="H1800" s="1">
        <f t="shared" si="159"/>
        <v>0</v>
      </c>
      <c r="I1800" s="13"/>
    </row>
    <row r="1801" spans="1:9">
      <c r="A1801" s="17">
        <v>6.6999999999999993</v>
      </c>
      <c r="B1801" s="27">
        <v>43879</v>
      </c>
      <c r="C1801" s="6">
        <f t="shared" si="160"/>
        <v>7.0249999999999995</v>
      </c>
      <c r="D1801" s="18">
        <f t="shared" si="163"/>
        <v>6.5650000000000004</v>
      </c>
      <c r="E1801" s="1">
        <f t="shared" si="161"/>
        <v>163</v>
      </c>
      <c r="F1801" s="13">
        <f t="shared" si="162"/>
        <v>2.842083333333334</v>
      </c>
      <c r="H1801" s="1">
        <f t="shared" si="159"/>
        <v>0</v>
      </c>
      <c r="I1801" s="13"/>
    </row>
    <row r="1802" spans="1:9">
      <c r="A1802" s="17">
        <v>4.3000000000000007</v>
      </c>
      <c r="B1802" s="27">
        <v>43880</v>
      </c>
      <c r="C1802" s="6">
        <f t="shared" si="160"/>
        <v>4.6250000000000009</v>
      </c>
      <c r="D1802" s="18">
        <f t="shared" si="163"/>
        <v>6.1849999999999996</v>
      </c>
      <c r="E1802" s="1">
        <f t="shared" si="161"/>
        <v>163</v>
      </c>
      <c r="F1802" s="13">
        <f t="shared" si="162"/>
        <v>3.6020833333333333</v>
      </c>
      <c r="H1802" s="1">
        <f t="shared" si="159"/>
        <v>0</v>
      </c>
      <c r="I1802" s="13"/>
    </row>
    <row r="1803" spans="1:9">
      <c r="A1803" s="17">
        <v>4.1000000000000014</v>
      </c>
      <c r="B1803" s="27">
        <v>43881</v>
      </c>
      <c r="C1803" s="6">
        <f t="shared" si="160"/>
        <v>4.4250000000000016</v>
      </c>
      <c r="D1803" s="18">
        <f t="shared" si="163"/>
        <v>5.8650000000000002</v>
      </c>
      <c r="E1803" s="1">
        <f t="shared" si="161"/>
        <v>163</v>
      </c>
      <c r="F1803" s="13">
        <f t="shared" si="162"/>
        <v>3.6654166666666663</v>
      </c>
      <c r="H1803" s="1">
        <f t="shared" si="159"/>
        <v>0</v>
      </c>
      <c r="I1803" s="13"/>
    </row>
    <row r="1804" spans="1:9">
      <c r="A1804" s="17">
        <v>4.6999999999999993</v>
      </c>
      <c r="B1804" s="27">
        <v>43882</v>
      </c>
      <c r="C1804" s="6">
        <f t="shared" si="160"/>
        <v>5.0249999999999995</v>
      </c>
      <c r="D1804" s="18">
        <f t="shared" si="163"/>
        <v>6.5650000000000004</v>
      </c>
      <c r="E1804" s="1">
        <f t="shared" si="161"/>
        <v>163</v>
      </c>
      <c r="F1804" s="13">
        <f t="shared" si="162"/>
        <v>3.4754166666666673</v>
      </c>
      <c r="H1804" s="1">
        <f t="shared" si="159"/>
        <v>0</v>
      </c>
      <c r="I1804" s="13"/>
    </row>
    <row r="1805" spans="1:9">
      <c r="A1805" s="17">
        <v>7.8999999999999986</v>
      </c>
      <c r="B1805" s="27">
        <v>43883</v>
      </c>
      <c r="C1805" s="6">
        <f t="shared" si="160"/>
        <v>8.2249999999999979</v>
      </c>
      <c r="D1805" s="18">
        <f t="shared" si="163"/>
        <v>6.6849999999999996</v>
      </c>
      <c r="E1805" s="1">
        <f t="shared" si="161"/>
        <v>163</v>
      </c>
      <c r="F1805" s="13">
        <f t="shared" si="162"/>
        <v>2.4620833333333341</v>
      </c>
      <c r="H1805" s="1">
        <f t="shared" si="159"/>
        <v>0</v>
      </c>
      <c r="I1805" s="13"/>
    </row>
    <row r="1806" spans="1:9">
      <c r="A1806" s="17">
        <v>10.199999999999999</v>
      </c>
      <c r="B1806" s="27">
        <v>43884</v>
      </c>
      <c r="C1806" s="6">
        <f t="shared" si="160"/>
        <v>10.524999999999999</v>
      </c>
      <c r="D1806" s="18">
        <f t="shared" si="163"/>
        <v>7.5649999999999977</v>
      </c>
      <c r="E1806" s="1">
        <f t="shared" si="161"/>
        <v>163</v>
      </c>
      <c r="F1806" s="13">
        <f t="shared" si="162"/>
        <v>1.7337500000000006</v>
      </c>
      <c r="H1806" s="1">
        <f t="shared" si="159"/>
        <v>0</v>
      </c>
      <c r="I1806" s="13"/>
    </row>
    <row r="1807" spans="1:9">
      <c r="A1807" s="17">
        <v>4.8999999999999986</v>
      </c>
      <c r="B1807" s="27">
        <v>43885</v>
      </c>
      <c r="C1807" s="6">
        <f t="shared" si="160"/>
        <v>5.2249999999999988</v>
      </c>
      <c r="D1807" s="18">
        <f t="shared" si="163"/>
        <v>7.4849999999999994</v>
      </c>
      <c r="E1807" s="1">
        <f t="shared" si="161"/>
        <v>163</v>
      </c>
      <c r="F1807" s="13">
        <f t="shared" si="162"/>
        <v>3.4120833333333342</v>
      </c>
      <c r="H1807" s="1">
        <f t="shared" si="159"/>
        <v>0</v>
      </c>
      <c r="I1807" s="13"/>
    </row>
    <row r="1808" spans="1:9">
      <c r="A1808" s="17">
        <v>8.5</v>
      </c>
      <c r="B1808" s="27">
        <v>43886</v>
      </c>
      <c r="C1808" s="6">
        <f t="shared" si="160"/>
        <v>8.8249999999999993</v>
      </c>
      <c r="D1808" s="18">
        <f t="shared" si="163"/>
        <v>6.5849999999999991</v>
      </c>
      <c r="E1808" s="1">
        <f t="shared" si="161"/>
        <v>163</v>
      </c>
      <c r="F1808" s="13">
        <f t="shared" si="162"/>
        <v>2.2720833333333337</v>
      </c>
      <c r="H1808" s="1">
        <f t="shared" si="159"/>
        <v>0</v>
      </c>
      <c r="I1808" s="13"/>
    </row>
    <row r="1809" spans="1:9">
      <c r="A1809" s="17">
        <v>4.3000000000000007</v>
      </c>
      <c r="B1809" s="27">
        <v>43887</v>
      </c>
      <c r="C1809" s="6">
        <f t="shared" si="160"/>
        <v>4.6250000000000009</v>
      </c>
      <c r="D1809" s="18">
        <f t="shared" si="163"/>
        <v>4.9849999999999985</v>
      </c>
      <c r="E1809" s="1">
        <f t="shared" si="161"/>
        <v>163</v>
      </c>
      <c r="F1809" s="13">
        <f t="shared" si="162"/>
        <v>3.6020833333333333</v>
      </c>
      <c r="H1809" s="1">
        <f t="shared" ref="H1809:H1872" si="164">IF(F1809&gt;H$15,1,0)</f>
        <v>0</v>
      </c>
      <c r="I1809" s="13"/>
    </row>
    <row r="1810" spans="1:9">
      <c r="A1810" s="17">
        <v>3.3999999999999986</v>
      </c>
      <c r="B1810" s="27">
        <v>43888</v>
      </c>
      <c r="C1810" s="6">
        <f t="shared" ref="C1810:C1873" si="165">A1810+A$16</f>
        <v>3.7249999999999988</v>
      </c>
      <c r="D1810" s="18">
        <f t="shared" si="163"/>
        <v>4.8049999999999988</v>
      </c>
      <c r="E1810" s="1">
        <f t="shared" ref="E1810:E1873" si="166">E1809+H1810</f>
        <v>163</v>
      </c>
      <c r="F1810" s="13">
        <f t="shared" ref="F1810:F1873" si="167">IF(F$16-$C1810&gt;0,(F$16+F$14-$C1810)*F$15/30,0)</f>
        <v>3.8870833333333343</v>
      </c>
      <c r="H1810" s="1">
        <f t="shared" si="164"/>
        <v>0</v>
      </c>
      <c r="I1810" s="13"/>
    </row>
    <row r="1811" spans="1:9">
      <c r="A1811" s="17">
        <v>2.1999999999999993</v>
      </c>
      <c r="B1811" s="27">
        <v>43889</v>
      </c>
      <c r="C1811" s="6">
        <f t="shared" si="165"/>
        <v>2.5249999999999995</v>
      </c>
      <c r="D1811" s="18">
        <f t="shared" si="163"/>
        <v>4.6449999999999996</v>
      </c>
      <c r="E1811" s="1">
        <f t="shared" si="166"/>
        <v>163</v>
      </c>
      <c r="F1811" s="13">
        <f t="shared" si="167"/>
        <v>4.2670833333333338</v>
      </c>
      <c r="H1811" s="1">
        <f t="shared" si="164"/>
        <v>0</v>
      </c>
      <c r="I1811" s="13"/>
    </row>
    <row r="1812" spans="1:9">
      <c r="A1812" s="17">
        <v>4</v>
      </c>
      <c r="B1812" s="27">
        <v>43890</v>
      </c>
      <c r="C1812" s="6">
        <f t="shared" si="165"/>
        <v>4.3250000000000002</v>
      </c>
      <c r="D1812" s="18">
        <f t="shared" ref="D1812:D1875" si="168">SUM(C1810:C1814)/5</f>
        <v>5.1249999999999991</v>
      </c>
      <c r="E1812" s="1">
        <f t="shared" si="166"/>
        <v>163</v>
      </c>
      <c r="F1812" s="13">
        <f t="shared" si="167"/>
        <v>3.6970833333333335</v>
      </c>
      <c r="H1812" s="1">
        <f t="shared" si="164"/>
        <v>0</v>
      </c>
      <c r="I1812" s="13"/>
    </row>
    <row r="1813" spans="1:9">
      <c r="A1813" s="17">
        <v>7.6999999999999993</v>
      </c>
      <c r="B1813" s="27">
        <v>43891</v>
      </c>
      <c r="C1813" s="6">
        <f t="shared" si="165"/>
        <v>8.0249999999999986</v>
      </c>
      <c r="D1813" s="18">
        <f t="shared" si="168"/>
        <v>5.3849999999999998</v>
      </c>
      <c r="E1813" s="1">
        <f t="shared" si="166"/>
        <v>163</v>
      </c>
      <c r="F1813" s="13">
        <f t="shared" si="167"/>
        <v>2.5254166666666671</v>
      </c>
      <c r="H1813" s="1">
        <f t="shared" si="164"/>
        <v>0</v>
      </c>
      <c r="I1813" s="13"/>
    </row>
    <row r="1814" spans="1:9">
      <c r="A1814" s="17">
        <v>6.6999999999999993</v>
      </c>
      <c r="B1814" s="27">
        <v>43892</v>
      </c>
      <c r="C1814" s="6">
        <f t="shared" si="165"/>
        <v>7.0249999999999995</v>
      </c>
      <c r="D1814" s="18">
        <f t="shared" si="168"/>
        <v>5.6249999999999982</v>
      </c>
      <c r="E1814" s="1">
        <f t="shared" si="166"/>
        <v>163</v>
      </c>
      <c r="F1814" s="13">
        <f t="shared" si="167"/>
        <v>2.842083333333334</v>
      </c>
      <c r="H1814" s="1">
        <f t="shared" si="164"/>
        <v>0</v>
      </c>
      <c r="I1814" s="13"/>
    </row>
    <row r="1815" spans="1:9">
      <c r="A1815" s="17">
        <v>4.6999999999999993</v>
      </c>
      <c r="B1815" s="27">
        <v>43893</v>
      </c>
      <c r="C1815" s="6">
        <f t="shared" si="165"/>
        <v>5.0249999999999995</v>
      </c>
      <c r="D1815" s="18">
        <f t="shared" si="168"/>
        <v>5.7849999999999984</v>
      </c>
      <c r="E1815" s="1">
        <f t="shared" si="166"/>
        <v>163</v>
      </c>
      <c r="F1815" s="13">
        <f t="shared" si="167"/>
        <v>3.4754166666666673</v>
      </c>
      <c r="H1815" s="1">
        <f t="shared" si="164"/>
        <v>0</v>
      </c>
      <c r="I1815" s="13"/>
    </row>
    <row r="1816" spans="1:9">
      <c r="A1816" s="17">
        <v>3.3999999999999986</v>
      </c>
      <c r="B1816" s="27">
        <v>43894</v>
      </c>
      <c r="C1816" s="6">
        <f t="shared" si="165"/>
        <v>3.7249999999999988</v>
      </c>
      <c r="D1816" s="18">
        <f t="shared" si="168"/>
        <v>5.5849999999999991</v>
      </c>
      <c r="E1816" s="1">
        <f t="shared" si="166"/>
        <v>163</v>
      </c>
      <c r="F1816" s="13">
        <f t="shared" si="167"/>
        <v>3.8870833333333343</v>
      </c>
      <c r="H1816" s="1">
        <f t="shared" si="164"/>
        <v>0</v>
      </c>
      <c r="I1816" s="13"/>
    </row>
    <row r="1817" spans="1:9">
      <c r="A1817" s="17">
        <v>4.8000000000000007</v>
      </c>
      <c r="B1817" s="27">
        <v>43895</v>
      </c>
      <c r="C1817" s="6">
        <f t="shared" si="165"/>
        <v>5.1250000000000009</v>
      </c>
      <c r="D1817" s="18">
        <f t="shared" si="168"/>
        <v>5.0849999999999991</v>
      </c>
      <c r="E1817" s="1">
        <f t="shared" si="166"/>
        <v>163</v>
      </c>
      <c r="F1817" s="13">
        <f t="shared" si="167"/>
        <v>3.4437500000000001</v>
      </c>
      <c r="H1817" s="1">
        <f t="shared" si="164"/>
        <v>0</v>
      </c>
      <c r="I1817" s="13"/>
    </row>
    <row r="1818" spans="1:9">
      <c r="A1818" s="17">
        <v>6.6999999999999993</v>
      </c>
      <c r="B1818" s="27">
        <v>43896</v>
      </c>
      <c r="C1818" s="6">
        <f t="shared" si="165"/>
        <v>7.0249999999999995</v>
      </c>
      <c r="D1818" s="18">
        <f t="shared" si="168"/>
        <v>5.1849999999999996</v>
      </c>
      <c r="E1818" s="1">
        <f t="shared" si="166"/>
        <v>163</v>
      </c>
      <c r="F1818" s="13">
        <f t="shared" si="167"/>
        <v>2.842083333333334</v>
      </c>
      <c r="H1818" s="1">
        <f t="shared" si="164"/>
        <v>0</v>
      </c>
      <c r="I1818" s="13"/>
    </row>
    <row r="1819" spans="1:9">
      <c r="A1819" s="17">
        <v>4.1999999999999993</v>
      </c>
      <c r="B1819" s="27">
        <v>43897</v>
      </c>
      <c r="C1819" s="6">
        <f t="shared" si="165"/>
        <v>4.5249999999999995</v>
      </c>
      <c r="D1819" s="18">
        <f t="shared" si="168"/>
        <v>5.665</v>
      </c>
      <c r="E1819" s="1">
        <f t="shared" si="166"/>
        <v>163</v>
      </c>
      <c r="F1819" s="13">
        <f t="shared" si="167"/>
        <v>3.6337500000000005</v>
      </c>
      <c r="H1819" s="1">
        <f t="shared" si="164"/>
        <v>0</v>
      </c>
      <c r="I1819" s="13"/>
    </row>
    <row r="1820" spans="1:9">
      <c r="A1820" s="17">
        <v>5.1999999999999993</v>
      </c>
      <c r="B1820" s="27">
        <v>43898</v>
      </c>
      <c r="C1820" s="6">
        <f t="shared" si="165"/>
        <v>5.5249999999999995</v>
      </c>
      <c r="D1820" s="18">
        <f t="shared" si="168"/>
        <v>5.7249999999999996</v>
      </c>
      <c r="E1820" s="1">
        <f t="shared" si="166"/>
        <v>163</v>
      </c>
      <c r="F1820" s="13">
        <f t="shared" si="167"/>
        <v>3.317083333333334</v>
      </c>
      <c r="H1820" s="1">
        <f t="shared" si="164"/>
        <v>0</v>
      </c>
      <c r="I1820" s="13"/>
    </row>
    <row r="1821" spans="1:9">
      <c r="A1821" s="17">
        <v>5.8000000000000007</v>
      </c>
      <c r="B1821" s="27">
        <v>43899</v>
      </c>
      <c r="C1821" s="6">
        <f t="shared" si="165"/>
        <v>6.1250000000000009</v>
      </c>
      <c r="D1821" s="18">
        <f t="shared" si="168"/>
        <v>6.1850000000000005</v>
      </c>
      <c r="E1821" s="1">
        <f t="shared" si="166"/>
        <v>163</v>
      </c>
      <c r="F1821" s="13">
        <f t="shared" si="167"/>
        <v>3.1270833333333332</v>
      </c>
      <c r="H1821" s="1">
        <f t="shared" si="164"/>
        <v>0</v>
      </c>
      <c r="I1821" s="13"/>
    </row>
    <row r="1822" spans="1:9">
      <c r="A1822" s="17">
        <v>5.1000000000000014</v>
      </c>
      <c r="B1822" s="27">
        <v>43900</v>
      </c>
      <c r="C1822" s="6">
        <f t="shared" si="165"/>
        <v>5.4250000000000016</v>
      </c>
      <c r="D1822" s="18">
        <f t="shared" si="168"/>
        <v>7.6650000000000009</v>
      </c>
      <c r="E1822" s="1">
        <f t="shared" si="166"/>
        <v>163</v>
      </c>
      <c r="F1822" s="13">
        <f t="shared" si="167"/>
        <v>3.3487499999999999</v>
      </c>
      <c r="H1822" s="1">
        <f t="shared" si="164"/>
        <v>0</v>
      </c>
      <c r="I1822" s="13"/>
    </row>
    <row r="1823" spans="1:9">
      <c r="A1823" s="17">
        <v>9</v>
      </c>
      <c r="B1823" s="27">
        <v>43901</v>
      </c>
      <c r="C1823" s="6">
        <f t="shared" si="165"/>
        <v>9.3249999999999993</v>
      </c>
      <c r="D1823" s="18">
        <f t="shared" si="168"/>
        <v>8.0849999999999991</v>
      </c>
      <c r="E1823" s="1">
        <f t="shared" si="166"/>
        <v>163</v>
      </c>
      <c r="F1823" s="13">
        <f t="shared" si="167"/>
        <v>2.1137500000000005</v>
      </c>
      <c r="H1823" s="1">
        <f t="shared" si="164"/>
        <v>0</v>
      </c>
      <c r="I1823" s="13"/>
    </row>
    <row r="1824" spans="1:9">
      <c r="A1824" s="17">
        <v>11.600000000000001</v>
      </c>
      <c r="B1824" s="27">
        <v>43902</v>
      </c>
      <c r="C1824" s="6">
        <f t="shared" si="165"/>
        <v>11.925000000000001</v>
      </c>
      <c r="D1824" s="18">
        <f t="shared" si="168"/>
        <v>7.7250000000000014</v>
      </c>
      <c r="E1824" s="1">
        <f t="shared" si="166"/>
        <v>163</v>
      </c>
      <c r="F1824" s="13">
        <f t="shared" si="167"/>
        <v>1.2904166666666663</v>
      </c>
      <c r="H1824" s="1">
        <f t="shared" si="164"/>
        <v>0</v>
      </c>
      <c r="I1824" s="13"/>
    </row>
    <row r="1825" spans="1:9">
      <c r="A1825" s="17">
        <v>7.3000000000000007</v>
      </c>
      <c r="B1825" s="27">
        <v>43903</v>
      </c>
      <c r="C1825" s="6">
        <f t="shared" si="165"/>
        <v>7.6250000000000009</v>
      </c>
      <c r="D1825" s="18">
        <f t="shared" si="168"/>
        <v>7.3850000000000007</v>
      </c>
      <c r="E1825" s="1">
        <f t="shared" si="166"/>
        <v>163</v>
      </c>
      <c r="F1825" s="13">
        <f t="shared" si="167"/>
        <v>2.6520833333333331</v>
      </c>
      <c r="H1825" s="1">
        <f t="shared" si="164"/>
        <v>0</v>
      </c>
      <c r="I1825" s="13"/>
    </row>
    <row r="1826" spans="1:9">
      <c r="A1826" s="17">
        <v>4</v>
      </c>
      <c r="B1826" s="27">
        <v>43904</v>
      </c>
      <c r="C1826" s="6">
        <f t="shared" si="165"/>
        <v>4.3250000000000002</v>
      </c>
      <c r="D1826" s="18">
        <f t="shared" si="168"/>
        <v>6.7050000000000001</v>
      </c>
      <c r="E1826" s="1">
        <f t="shared" si="166"/>
        <v>163</v>
      </c>
      <c r="F1826" s="13">
        <f t="shared" si="167"/>
        <v>3.6970833333333335</v>
      </c>
      <c r="H1826" s="1">
        <f t="shared" si="164"/>
        <v>0</v>
      </c>
      <c r="I1826" s="13"/>
    </row>
    <row r="1827" spans="1:9">
      <c r="A1827" s="17">
        <v>3.3999999999999986</v>
      </c>
      <c r="B1827" s="27">
        <v>43905</v>
      </c>
      <c r="C1827" s="6">
        <f t="shared" si="165"/>
        <v>3.7249999999999988</v>
      </c>
      <c r="D1827" s="18">
        <f t="shared" si="168"/>
        <v>5.9249999999999998</v>
      </c>
      <c r="E1827" s="1">
        <f t="shared" si="166"/>
        <v>163</v>
      </c>
      <c r="F1827" s="13">
        <f t="shared" si="167"/>
        <v>3.8870833333333343</v>
      </c>
      <c r="H1827" s="1">
        <f t="shared" si="164"/>
        <v>0</v>
      </c>
      <c r="I1827" s="13"/>
    </row>
    <row r="1828" spans="1:9">
      <c r="A1828" s="17">
        <v>5.6000000000000014</v>
      </c>
      <c r="B1828" s="27">
        <v>43906</v>
      </c>
      <c r="C1828" s="6">
        <f t="shared" si="165"/>
        <v>5.9250000000000016</v>
      </c>
      <c r="D1828" s="18">
        <f t="shared" si="168"/>
        <v>6.3650000000000002</v>
      </c>
      <c r="E1828" s="1">
        <f t="shared" si="166"/>
        <v>163</v>
      </c>
      <c r="F1828" s="13">
        <f t="shared" si="167"/>
        <v>3.1904166666666662</v>
      </c>
      <c r="H1828" s="1">
        <f t="shared" si="164"/>
        <v>0</v>
      </c>
      <c r="I1828" s="13"/>
    </row>
    <row r="1829" spans="1:9">
      <c r="A1829" s="17">
        <v>7.6999999999999993</v>
      </c>
      <c r="B1829" s="27">
        <v>43907</v>
      </c>
      <c r="C1829" s="6">
        <f t="shared" si="165"/>
        <v>8.0249999999999986</v>
      </c>
      <c r="D1829" s="18">
        <f t="shared" si="168"/>
        <v>7.4849999999999994</v>
      </c>
      <c r="E1829" s="1">
        <f t="shared" si="166"/>
        <v>163</v>
      </c>
      <c r="F1829" s="13">
        <f t="shared" si="167"/>
        <v>2.5254166666666671</v>
      </c>
      <c r="H1829" s="1">
        <f t="shared" si="164"/>
        <v>0</v>
      </c>
      <c r="I1829" s="13"/>
    </row>
    <row r="1830" spans="1:9">
      <c r="A1830" s="17">
        <v>9.5</v>
      </c>
      <c r="B1830" s="27">
        <v>43908</v>
      </c>
      <c r="C1830" s="6">
        <f t="shared" si="165"/>
        <v>9.8249999999999993</v>
      </c>
      <c r="D1830" s="18">
        <f t="shared" si="168"/>
        <v>8.6650000000000009</v>
      </c>
      <c r="E1830" s="1">
        <f t="shared" si="166"/>
        <v>163</v>
      </c>
      <c r="F1830" s="13">
        <f t="shared" si="167"/>
        <v>1.955416666666667</v>
      </c>
      <c r="H1830" s="1">
        <f t="shared" si="164"/>
        <v>0</v>
      </c>
      <c r="I1830" s="13"/>
    </row>
    <row r="1831" spans="1:9">
      <c r="A1831" s="17">
        <v>9.6000000000000014</v>
      </c>
      <c r="B1831" s="27">
        <v>43909</v>
      </c>
      <c r="C1831" s="6">
        <f t="shared" si="165"/>
        <v>9.9250000000000007</v>
      </c>
      <c r="D1831" s="18">
        <f t="shared" si="168"/>
        <v>8.0650000000000013</v>
      </c>
      <c r="E1831" s="1">
        <f t="shared" si="166"/>
        <v>163</v>
      </c>
      <c r="F1831" s="13">
        <f t="shared" si="167"/>
        <v>1.9237499999999996</v>
      </c>
      <c r="H1831" s="1">
        <f t="shared" si="164"/>
        <v>0</v>
      </c>
      <c r="I1831" s="13"/>
    </row>
    <row r="1832" spans="1:9">
      <c r="A1832" s="17">
        <v>9.3000000000000007</v>
      </c>
      <c r="B1832" s="27">
        <v>43910</v>
      </c>
      <c r="C1832" s="6">
        <f t="shared" si="165"/>
        <v>9.625</v>
      </c>
      <c r="D1832" s="18">
        <f t="shared" si="168"/>
        <v>6.3250000000000011</v>
      </c>
      <c r="E1832" s="1">
        <f t="shared" si="166"/>
        <v>163</v>
      </c>
      <c r="F1832" s="13">
        <f t="shared" si="167"/>
        <v>2.0187499999999998</v>
      </c>
      <c r="H1832" s="1">
        <f t="shared" si="164"/>
        <v>0</v>
      </c>
      <c r="I1832" s="13"/>
    </row>
    <row r="1833" spans="1:9">
      <c r="A1833" s="17">
        <v>2.6000000000000014</v>
      </c>
      <c r="B1833" s="27">
        <v>43911</v>
      </c>
      <c r="C1833" s="6">
        <f t="shared" si="165"/>
        <v>2.9250000000000016</v>
      </c>
      <c r="D1833" s="18">
        <f t="shared" si="168"/>
        <v>4.2649999999999997</v>
      </c>
      <c r="E1833" s="1">
        <f t="shared" si="166"/>
        <v>163</v>
      </c>
      <c r="F1833" s="13">
        <f t="shared" si="167"/>
        <v>4.140416666666666</v>
      </c>
      <c r="H1833" s="1">
        <f t="shared" si="164"/>
        <v>0</v>
      </c>
      <c r="I1833" s="13"/>
    </row>
    <row r="1834" spans="1:9">
      <c r="A1834" s="17">
        <v>-1</v>
      </c>
      <c r="B1834" s="27">
        <v>43912</v>
      </c>
      <c r="C1834" s="6">
        <f t="shared" si="165"/>
        <v>-0.67500000000000004</v>
      </c>
      <c r="D1834" s="18">
        <f t="shared" si="168"/>
        <v>2.4049999999999998</v>
      </c>
      <c r="E1834" s="1">
        <f t="shared" si="166"/>
        <v>164</v>
      </c>
      <c r="F1834" s="13">
        <f t="shared" si="167"/>
        <v>5.2804166666666665</v>
      </c>
      <c r="H1834" s="1">
        <f t="shared" si="164"/>
        <v>1</v>
      </c>
      <c r="I1834" s="13"/>
    </row>
    <row r="1835" spans="1:9">
      <c r="A1835" s="17">
        <v>-0.80000000000000071</v>
      </c>
      <c r="B1835" s="27">
        <v>43913</v>
      </c>
      <c r="C1835" s="6">
        <f t="shared" si="165"/>
        <v>-0.4750000000000007</v>
      </c>
      <c r="D1835" s="18">
        <f t="shared" si="168"/>
        <v>0.72499999999999998</v>
      </c>
      <c r="E1835" s="1">
        <f t="shared" si="166"/>
        <v>165</v>
      </c>
      <c r="F1835" s="13">
        <f t="shared" si="167"/>
        <v>5.217083333333334</v>
      </c>
      <c r="H1835" s="1">
        <f t="shared" si="164"/>
        <v>1</v>
      </c>
      <c r="I1835" s="13"/>
    </row>
    <row r="1836" spans="1:9">
      <c r="A1836" s="17">
        <v>0.30000000000000071</v>
      </c>
      <c r="B1836" s="27">
        <v>43914</v>
      </c>
      <c r="C1836" s="6">
        <f t="shared" si="165"/>
        <v>0.62500000000000067</v>
      </c>
      <c r="D1836" s="18">
        <f t="shared" si="168"/>
        <v>0.80499999999999972</v>
      </c>
      <c r="E1836" s="1">
        <f t="shared" si="166"/>
        <v>165</v>
      </c>
      <c r="F1836" s="13">
        <f t="shared" si="167"/>
        <v>4.8687500000000004</v>
      </c>
      <c r="H1836" s="1">
        <f t="shared" si="164"/>
        <v>0</v>
      </c>
      <c r="I1836" s="13"/>
    </row>
    <row r="1837" spans="1:9">
      <c r="A1837" s="17">
        <v>0.89999999999999858</v>
      </c>
      <c r="B1837" s="27">
        <v>43915</v>
      </c>
      <c r="C1837" s="6">
        <f t="shared" si="165"/>
        <v>1.2249999999999985</v>
      </c>
      <c r="D1837" s="18">
        <f t="shared" si="168"/>
        <v>2.8849999999999993</v>
      </c>
      <c r="E1837" s="1">
        <f t="shared" si="166"/>
        <v>165</v>
      </c>
      <c r="F1837" s="13">
        <f t="shared" si="167"/>
        <v>4.67875</v>
      </c>
      <c r="H1837" s="1">
        <f t="shared" si="164"/>
        <v>0</v>
      </c>
      <c r="I1837" s="13"/>
    </row>
    <row r="1838" spans="1:9">
      <c r="A1838" s="17">
        <v>3</v>
      </c>
      <c r="B1838" s="27">
        <v>43916</v>
      </c>
      <c r="C1838" s="6">
        <f t="shared" si="165"/>
        <v>3.3250000000000002</v>
      </c>
      <c r="D1838" s="18">
        <f t="shared" si="168"/>
        <v>4.8049999999999997</v>
      </c>
      <c r="E1838" s="1">
        <f t="shared" si="166"/>
        <v>165</v>
      </c>
      <c r="F1838" s="13">
        <f t="shared" si="167"/>
        <v>4.0137499999999999</v>
      </c>
      <c r="H1838" s="1">
        <f t="shared" si="164"/>
        <v>0</v>
      </c>
      <c r="I1838" s="13"/>
    </row>
    <row r="1839" spans="1:9">
      <c r="A1839" s="17">
        <v>9.3999999999999986</v>
      </c>
      <c r="B1839" s="27">
        <v>43917</v>
      </c>
      <c r="C1839" s="6">
        <f t="shared" si="165"/>
        <v>9.7249999999999979</v>
      </c>
      <c r="D1839" s="18">
        <f t="shared" si="168"/>
        <v>5.8650000000000002</v>
      </c>
      <c r="E1839" s="1">
        <f t="shared" si="166"/>
        <v>165</v>
      </c>
      <c r="F1839" s="13">
        <f t="shared" si="167"/>
        <v>1.987083333333334</v>
      </c>
      <c r="H1839" s="1">
        <f t="shared" si="164"/>
        <v>0</v>
      </c>
      <c r="I1839" s="13"/>
    </row>
    <row r="1840" spans="1:9">
      <c r="A1840" s="17">
        <v>8.8000000000000007</v>
      </c>
      <c r="B1840" s="27">
        <v>43918</v>
      </c>
      <c r="C1840" s="6">
        <f t="shared" si="165"/>
        <v>9.125</v>
      </c>
      <c r="D1840" s="18">
        <f t="shared" si="168"/>
        <v>5.8249999999999993</v>
      </c>
      <c r="E1840" s="1">
        <f t="shared" si="166"/>
        <v>165</v>
      </c>
      <c r="F1840" s="13">
        <f t="shared" si="167"/>
        <v>2.1770833333333335</v>
      </c>
      <c r="H1840" s="1">
        <f t="shared" si="164"/>
        <v>0</v>
      </c>
      <c r="I1840" s="13"/>
    </row>
    <row r="1841" spans="1:9">
      <c r="A1841" s="17">
        <v>5.6000000000000014</v>
      </c>
      <c r="B1841" s="27">
        <v>43919</v>
      </c>
      <c r="C1841" s="6">
        <f t="shared" si="165"/>
        <v>5.9250000000000016</v>
      </c>
      <c r="D1841" s="18">
        <f t="shared" si="168"/>
        <v>5.3649999999999993</v>
      </c>
      <c r="E1841" s="1">
        <f t="shared" si="166"/>
        <v>165</v>
      </c>
      <c r="F1841" s="13">
        <f t="shared" si="167"/>
        <v>3.1904166666666662</v>
      </c>
      <c r="H1841" s="1">
        <f t="shared" si="164"/>
        <v>0</v>
      </c>
      <c r="I1841" s="13"/>
    </row>
    <row r="1842" spans="1:9">
      <c r="A1842" s="17">
        <v>0.69999999999999929</v>
      </c>
      <c r="B1842" s="27">
        <v>43920</v>
      </c>
      <c r="C1842" s="6">
        <f t="shared" si="165"/>
        <v>1.0249999999999992</v>
      </c>
      <c r="D1842" s="18">
        <f t="shared" si="168"/>
        <v>3.6449999999999996</v>
      </c>
      <c r="E1842" s="1">
        <f t="shared" si="166"/>
        <v>165</v>
      </c>
      <c r="F1842" s="13">
        <f t="shared" si="167"/>
        <v>4.7420833333333343</v>
      </c>
      <c r="H1842" s="1">
        <f t="shared" si="164"/>
        <v>0</v>
      </c>
      <c r="I1842" s="13"/>
    </row>
    <row r="1843" spans="1:9">
      <c r="A1843" s="17">
        <v>0.69999999999999929</v>
      </c>
      <c r="B1843" s="27">
        <v>43921</v>
      </c>
      <c r="C1843" s="6">
        <f t="shared" si="165"/>
        <v>1.0249999999999992</v>
      </c>
      <c r="D1843" s="18">
        <f t="shared" si="168"/>
        <v>2.7850000000000001</v>
      </c>
      <c r="E1843" s="1">
        <f t="shared" si="166"/>
        <v>165</v>
      </c>
      <c r="F1843" s="13">
        <f t="shared" si="167"/>
        <v>4.7420833333333343</v>
      </c>
      <c r="H1843" s="1">
        <f t="shared" si="164"/>
        <v>0</v>
      </c>
      <c r="I1843" s="13"/>
    </row>
    <row r="1844" spans="1:9">
      <c r="A1844" s="17">
        <v>0.80000000000000071</v>
      </c>
      <c r="B1844" s="27">
        <v>43922</v>
      </c>
      <c r="C1844" s="6">
        <f t="shared" si="165"/>
        <v>1.1250000000000007</v>
      </c>
      <c r="D1844" s="18">
        <f t="shared" si="168"/>
        <v>2.6449999999999996</v>
      </c>
      <c r="E1844" s="1">
        <f t="shared" si="166"/>
        <v>165</v>
      </c>
      <c r="F1844" s="13">
        <f t="shared" si="167"/>
        <v>4.7104166666666663</v>
      </c>
      <c r="H1844" s="1">
        <f t="shared" si="164"/>
        <v>0</v>
      </c>
      <c r="I1844" s="13"/>
    </row>
    <row r="1845" spans="1:9">
      <c r="A1845" s="17">
        <v>4.5</v>
      </c>
      <c r="B1845" s="27">
        <v>43923</v>
      </c>
      <c r="C1845" s="6">
        <f t="shared" si="165"/>
        <v>4.8250000000000002</v>
      </c>
      <c r="D1845" s="18">
        <f t="shared" si="168"/>
        <v>4.1049999999999995</v>
      </c>
      <c r="E1845" s="1">
        <f t="shared" si="166"/>
        <v>165</v>
      </c>
      <c r="F1845" s="13">
        <f t="shared" si="167"/>
        <v>3.5387500000000003</v>
      </c>
      <c r="H1845" s="1">
        <f t="shared" si="164"/>
        <v>0</v>
      </c>
      <c r="I1845" s="13"/>
    </row>
    <row r="1846" spans="1:9">
      <c r="A1846" s="17">
        <v>4.8999999999999986</v>
      </c>
      <c r="B1846" s="27">
        <v>43924</v>
      </c>
      <c r="C1846" s="6">
        <f t="shared" si="165"/>
        <v>5.2249999999999988</v>
      </c>
      <c r="D1846" s="18">
        <f t="shared" si="168"/>
        <v>5.7249999999999996</v>
      </c>
      <c r="E1846" s="1">
        <f t="shared" si="166"/>
        <v>165</v>
      </c>
      <c r="F1846" s="13">
        <f t="shared" si="167"/>
        <v>3.4120833333333342</v>
      </c>
      <c r="H1846" s="1">
        <f t="shared" si="164"/>
        <v>0</v>
      </c>
      <c r="I1846" s="13"/>
    </row>
    <row r="1847" spans="1:9">
      <c r="A1847" s="17">
        <v>8</v>
      </c>
      <c r="B1847" s="27">
        <v>43925</v>
      </c>
      <c r="C1847" s="6">
        <f t="shared" si="165"/>
        <v>8.3249999999999993</v>
      </c>
      <c r="D1847" s="18">
        <f t="shared" si="168"/>
        <v>7.9849999999999994</v>
      </c>
      <c r="E1847" s="1">
        <f t="shared" si="166"/>
        <v>165</v>
      </c>
      <c r="F1847" s="13">
        <f t="shared" si="167"/>
        <v>2.4304166666666669</v>
      </c>
      <c r="H1847" s="1">
        <f t="shared" si="164"/>
        <v>0</v>
      </c>
      <c r="I1847" s="13"/>
    </row>
    <row r="1848" spans="1:9">
      <c r="A1848" s="17">
        <v>8.8000000000000007</v>
      </c>
      <c r="B1848" s="27">
        <v>43926</v>
      </c>
      <c r="C1848" s="6">
        <f t="shared" si="165"/>
        <v>9.125</v>
      </c>
      <c r="D1848" s="18">
        <f t="shared" si="168"/>
        <v>9.6449999999999996</v>
      </c>
      <c r="E1848" s="1">
        <f t="shared" si="166"/>
        <v>165</v>
      </c>
      <c r="F1848" s="13">
        <f t="shared" si="167"/>
        <v>2.1770833333333335</v>
      </c>
      <c r="H1848" s="1">
        <f t="shared" si="164"/>
        <v>0</v>
      </c>
      <c r="I1848" s="13"/>
    </row>
    <row r="1849" spans="1:9">
      <c r="A1849" s="17">
        <v>12.100000000000001</v>
      </c>
      <c r="B1849" s="27">
        <v>43927</v>
      </c>
      <c r="C1849" s="6">
        <f t="shared" si="165"/>
        <v>12.425000000000001</v>
      </c>
      <c r="D1849" s="18">
        <f t="shared" si="168"/>
        <v>11.244999999999999</v>
      </c>
      <c r="E1849" s="1">
        <f t="shared" si="166"/>
        <v>165</v>
      </c>
      <c r="F1849" s="13">
        <f t="shared" si="167"/>
        <v>1.1320833333333331</v>
      </c>
      <c r="H1849" s="1">
        <f t="shared" si="164"/>
        <v>0</v>
      </c>
      <c r="I1849" s="13"/>
    </row>
    <row r="1850" spans="1:9">
      <c r="A1850" s="17">
        <v>12.8</v>
      </c>
      <c r="B1850" s="27">
        <v>43928</v>
      </c>
      <c r="C1850" s="6">
        <f t="shared" si="165"/>
        <v>13.125</v>
      </c>
      <c r="D1850" s="18">
        <f t="shared" si="168"/>
        <v>12.264999999999997</v>
      </c>
      <c r="E1850" s="1">
        <f t="shared" si="166"/>
        <v>165</v>
      </c>
      <c r="F1850" s="13">
        <f t="shared" si="167"/>
        <v>0</v>
      </c>
      <c r="H1850" s="1">
        <f t="shared" si="164"/>
        <v>0</v>
      </c>
      <c r="I1850" s="13"/>
    </row>
    <row r="1851" spans="1:9">
      <c r="A1851" s="17">
        <v>12.899999999999999</v>
      </c>
      <c r="B1851" s="27">
        <v>43929</v>
      </c>
      <c r="C1851" s="6">
        <f t="shared" si="165"/>
        <v>13.224999999999998</v>
      </c>
      <c r="D1851" s="18">
        <f t="shared" si="168"/>
        <v>12.805000000000001</v>
      </c>
      <c r="E1851" s="1">
        <f t="shared" si="166"/>
        <v>165</v>
      </c>
      <c r="F1851" s="13">
        <f t="shared" si="167"/>
        <v>0</v>
      </c>
      <c r="H1851" s="1">
        <f t="shared" si="164"/>
        <v>0</v>
      </c>
      <c r="I1851" s="13"/>
    </row>
    <row r="1852" spans="1:9">
      <c r="A1852" s="17">
        <v>13.100000000000001</v>
      </c>
      <c r="B1852" s="27">
        <v>43930</v>
      </c>
      <c r="C1852" s="6">
        <f t="shared" si="165"/>
        <v>13.425000000000001</v>
      </c>
      <c r="D1852" s="18">
        <f t="shared" si="168"/>
        <v>12.424999999999999</v>
      </c>
      <c r="E1852" s="1">
        <f t="shared" si="166"/>
        <v>165</v>
      </c>
      <c r="F1852" s="13">
        <f t="shared" si="167"/>
        <v>0</v>
      </c>
      <c r="H1852" s="1">
        <f t="shared" si="164"/>
        <v>0</v>
      </c>
      <c r="I1852" s="13"/>
    </row>
    <row r="1853" spans="1:9">
      <c r="A1853" s="17">
        <v>11.5</v>
      </c>
      <c r="B1853" s="27">
        <v>43931</v>
      </c>
      <c r="C1853" s="6">
        <f t="shared" si="165"/>
        <v>11.824999999999999</v>
      </c>
      <c r="D1853" s="18">
        <f t="shared" si="168"/>
        <v>12.444999999999999</v>
      </c>
      <c r="E1853" s="1">
        <f t="shared" si="166"/>
        <v>165</v>
      </c>
      <c r="F1853" s="13">
        <f t="shared" si="167"/>
        <v>1.3220833333333337</v>
      </c>
      <c r="H1853" s="1">
        <f t="shared" si="164"/>
        <v>0</v>
      </c>
      <c r="I1853" s="13"/>
    </row>
    <row r="1854" spans="1:9">
      <c r="A1854" s="17">
        <v>10.199999999999999</v>
      </c>
      <c r="B1854" s="27">
        <v>43932</v>
      </c>
      <c r="C1854" s="6">
        <f t="shared" si="165"/>
        <v>10.524999999999999</v>
      </c>
      <c r="D1854" s="18">
        <f t="shared" si="168"/>
        <v>11.805</v>
      </c>
      <c r="E1854" s="1">
        <f t="shared" si="166"/>
        <v>165</v>
      </c>
      <c r="F1854" s="13">
        <f t="shared" si="167"/>
        <v>1.7337500000000006</v>
      </c>
      <c r="H1854" s="1">
        <f t="shared" si="164"/>
        <v>0</v>
      </c>
      <c r="I1854" s="13"/>
    </row>
    <row r="1855" spans="1:9">
      <c r="A1855" s="17">
        <v>12.899999999999999</v>
      </c>
      <c r="B1855" s="27">
        <v>43933</v>
      </c>
      <c r="C1855" s="6">
        <f t="shared" si="165"/>
        <v>13.224999999999998</v>
      </c>
      <c r="D1855" s="18">
        <f t="shared" si="168"/>
        <v>10.024999999999999</v>
      </c>
      <c r="E1855" s="1">
        <f t="shared" si="166"/>
        <v>165</v>
      </c>
      <c r="F1855" s="13">
        <f t="shared" si="167"/>
        <v>0</v>
      </c>
      <c r="H1855" s="1">
        <f t="shared" si="164"/>
        <v>0</v>
      </c>
      <c r="I1855" s="13"/>
    </row>
    <row r="1856" spans="1:9">
      <c r="A1856" s="17">
        <v>9.6999999999999993</v>
      </c>
      <c r="B1856" s="27">
        <v>43934</v>
      </c>
      <c r="C1856" s="6">
        <f t="shared" si="165"/>
        <v>10.024999999999999</v>
      </c>
      <c r="D1856" s="18">
        <f t="shared" si="168"/>
        <v>9.1449999999999996</v>
      </c>
      <c r="E1856" s="1">
        <f t="shared" si="166"/>
        <v>165</v>
      </c>
      <c r="F1856" s="13">
        <f t="shared" si="167"/>
        <v>1.892083333333334</v>
      </c>
      <c r="H1856" s="1">
        <f t="shared" si="164"/>
        <v>0</v>
      </c>
      <c r="I1856" s="13"/>
    </row>
    <row r="1857" spans="1:9">
      <c r="A1857" s="17">
        <v>4.1999999999999993</v>
      </c>
      <c r="B1857" s="27">
        <v>43935</v>
      </c>
      <c r="C1857" s="6">
        <f t="shared" si="165"/>
        <v>4.5249999999999995</v>
      </c>
      <c r="D1857" s="18">
        <f t="shared" si="168"/>
        <v>9.5449999999999982</v>
      </c>
      <c r="E1857" s="1">
        <f t="shared" si="166"/>
        <v>165</v>
      </c>
      <c r="F1857" s="13">
        <f t="shared" si="167"/>
        <v>3.6337500000000005</v>
      </c>
      <c r="H1857" s="1">
        <f t="shared" si="164"/>
        <v>0</v>
      </c>
      <c r="I1857" s="13"/>
    </row>
    <row r="1858" spans="1:9">
      <c r="A1858" s="17">
        <v>7.1000000000000014</v>
      </c>
      <c r="B1858" s="27">
        <v>43936</v>
      </c>
      <c r="C1858" s="6">
        <f t="shared" si="165"/>
        <v>7.4250000000000016</v>
      </c>
      <c r="D1858" s="18">
        <f t="shared" si="168"/>
        <v>9.6449999999999996</v>
      </c>
      <c r="E1858" s="1">
        <f t="shared" si="166"/>
        <v>165</v>
      </c>
      <c r="F1858" s="13">
        <f t="shared" si="167"/>
        <v>2.7154166666666666</v>
      </c>
      <c r="H1858" s="1">
        <f t="shared" si="164"/>
        <v>0</v>
      </c>
      <c r="I1858" s="13"/>
    </row>
    <row r="1859" spans="1:9">
      <c r="A1859" s="17">
        <v>12.2</v>
      </c>
      <c r="B1859" s="27">
        <v>43937</v>
      </c>
      <c r="C1859" s="6">
        <f t="shared" si="165"/>
        <v>12.524999999999999</v>
      </c>
      <c r="D1859" s="18">
        <f t="shared" si="168"/>
        <v>10.345000000000001</v>
      </c>
      <c r="E1859" s="1">
        <f t="shared" si="166"/>
        <v>165</v>
      </c>
      <c r="F1859" s="13">
        <f t="shared" si="167"/>
        <v>1.1004166666666673</v>
      </c>
      <c r="H1859" s="1">
        <f t="shared" si="164"/>
        <v>0</v>
      </c>
      <c r="I1859" s="13"/>
    </row>
    <row r="1860" spans="1:9">
      <c r="A1860" s="17">
        <v>13.399999999999999</v>
      </c>
      <c r="B1860" s="27">
        <v>43938</v>
      </c>
      <c r="C1860" s="6">
        <f t="shared" si="165"/>
        <v>13.724999999999998</v>
      </c>
      <c r="D1860" s="18">
        <f t="shared" si="168"/>
        <v>11.725</v>
      </c>
      <c r="E1860" s="1">
        <f t="shared" si="166"/>
        <v>165</v>
      </c>
      <c r="F1860" s="13">
        <f t="shared" si="167"/>
        <v>0</v>
      </c>
      <c r="H1860" s="1">
        <f t="shared" si="164"/>
        <v>0</v>
      </c>
      <c r="I1860" s="13"/>
    </row>
    <row r="1861" spans="1:9">
      <c r="A1861" s="17">
        <v>13.2</v>
      </c>
      <c r="B1861" s="27">
        <v>43939</v>
      </c>
      <c r="C1861" s="6">
        <f t="shared" si="165"/>
        <v>13.524999999999999</v>
      </c>
      <c r="D1861" s="18">
        <f t="shared" si="168"/>
        <v>12.024999999999997</v>
      </c>
      <c r="E1861" s="1">
        <f t="shared" si="166"/>
        <v>165</v>
      </c>
      <c r="F1861" s="13">
        <f t="shared" si="167"/>
        <v>0</v>
      </c>
      <c r="H1861" s="1">
        <f t="shared" si="164"/>
        <v>0</v>
      </c>
      <c r="I1861" s="13"/>
    </row>
    <row r="1862" spans="1:9">
      <c r="A1862" s="17">
        <v>11.100000000000001</v>
      </c>
      <c r="B1862" s="27">
        <v>43940</v>
      </c>
      <c r="C1862" s="6">
        <f t="shared" si="165"/>
        <v>11.425000000000001</v>
      </c>
      <c r="D1862" s="18">
        <f t="shared" si="168"/>
        <v>11.624999999999998</v>
      </c>
      <c r="E1862" s="1">
        <f t="shared" si="166"/>
        <v>165</v>
      </c>
      <c r="F1862" s="13">
        <f t="shared" si="167"/>
        <v>1.4487499999999998</v>
      </c>
      <c r="H1862" s="1">
        <f t="shared" si="164"/>
        <v>0</v>
      </c>
      <c r="I1862" s="13"/>
    </row>
    <row r="1863" spans="1:9">
      <c r="A1863" s="17">
        <v>8.6000000000000014</v>
      </c>
      <c r="B1863" s="27">
        <v>43941</v>
      </c>
      <c r="C1863" s="6">
        <f t="shared" si="165"/>
        <v>8.9250000000000007</v>
      </c>
      <c r="D1863" s="18">
        <f t="shared" si="168"/>
        <v>11.084999999999999</v>
      </c>
      <c r="E1863" s="1">
        <f t="shared" si="166"/>
        <v>165</v>
      </c>
      <c r="F1863" s="13">
        <f t="shared" si="167"/>
        <v>2.2404166666666665</v>
      </c>
      <c r="H1863" s="1">
        <f t="shared" si="164"/>
        <v>0</v>
      </c>
      <c r="I1863" s="13"/>
    </row>
    <row r="1864" spans="1:9">
      <c r="A1864" s="17">
        <v>10.199999999999999</v>
      </c>
      <c r="B1864" s="27">
        <v>43942</v>
      </c>
      <c r="C1864" s="6">
        <f t="shared" si="165"/>
        <v>10.524999999999999</v>
      </c>
      <c r="D1864" s="18">
        <f t="shared" si="168"/>
        <v>10.865</v>
      </c>
      <c r="E1864" s="1">
        <f t="shared" si="166"/>
        <v>165</v>
      </c>
      <c r="F1864" s="13">
        <f t="shared" si="167"/>
        <v>1.7337500000000006</v>
      </c>
      <c r="H1864" s="1">
        <f t="shared" si="164"/>
        <v>0</v>
      </c>
      <c r="I1864" s="13"/>
    </row>
    <row r="1865" spans="1:9">
      <c r="A1865" s="17">
        <v>10.7</v>
      </c>
      <c r="B1865" s="27">
        <v>43943</v>
      </c>
      <c r="C1865" s="6">
        <f t="shared" si="165"/>
        <v>11.024999999999999</v>
      </c>
      <c r="D1865" s="18">
        <f t="shared" si="168"/>
        <v>11.504999999999999</v>
      </c>
      <c r="E1865" s="1">
        <f t="shared" si="166"/>
        <v>165</v>
      </c>
      <c r="F1865" s="13">
        <f t="shared" si="167"/>
        <v>1.5754166666666671</v>
      </c>
      <c r="H1865" s="1">
        <f t="shared" si="164"/>
        <v>0</v>
      </c>
      <c r="I1865" s="13"/>
    </row>
    <row r="1866" spans="1:9">
      <c r="A1866" s="17">
        <v>12.100000000000001</v>
      </c>
      <c r="B1866" s="27">
        <v>43944</v>
      </c>
      <c r="C1866" s="6">
        <f t="shared" si="165"/>
        <v>12.425000000000001</v>
      </c>
      <c r="D1866" s="18">
        <f t="shared" si="168"/>
        <v>11.785</v>
      </c>
      <c r="E1866" s="1">
        <f t="shared" si="166"/>
        <v>165</v>
      </c>
      <c r="F1866" s="13">
        <f t="shared" si="167"/>
        <v>1.1320833333333331</v>
      </c>
      <c r="H1866" s="1">
        <f t="shared" si="164"/>
        <v>0</v>
      </c>
      <c r="I1866" s="13"/>
    </row>
    <row r="1867" spans="1:9">
      <c r="A1867" s="17">
        <v>14.3</v>
      </c>
      <c r="B1867" s="27">
        <v>43945</v>
      </c>
      <c r="C1867" s="6">
        <f t="shared" si="165"/>
        <v>14.625</v>
      </c>
      <c r="D1867" s="18">
        <f t="shared" si="168"/>
        <v>11.625</v>
      </c>
      <c r="E1867" s="1">
        <f t="shared" si="166"/>
        <v>165</v>
      </c>
      <c r="F1867" s="13">
        <f t="shared" si="167"/>
        <v>0</v>
      </c>
      <c r="H1867" s="1">
        <f t="shared" si="164"/>
        <v>0</v>
      </c>
      <c r="I1867" s="13"/>
    </row>
    <row r="1868" spans="1:9">
      <c r="A1868" s="17">
        <v>10</v>
      </c>
      <c r="B1868" s="27">
        <v>43946</v>
      </c>
      <c r="C1868" s="6">
        <f t="shared" si="165"/>
        <v>10.324999999999999</v>
      </c>
      <c r="D1868" s="18">
        <f t="shared" si="168"/>
        <v>12.184999999999999</v>
      </c>
      <c r="E1868" s="1">
        <f t="shared" si="166"/>
        <v>165</v>
      </c>
      <c r="F1868" s="13">
        <f t="shared" si="167"/>
        <v>1.7970833333333336</v>
      </c>
      <c r="H1868" s="1">
        <f t="shared" si="164"/>
        <v>0</v>
      </c>
      <c r="I1868" s="13"/>
    </row>
    <row r="1869" spans="1:9">
      <c r="A1869" s="17">
        <v>9.3999999999999986</v>
      </c>
      <c r="B1869" s="27">
        <v>43947</v>
      </c>
      <c r="C1869" s="6">
        <f t="shared" si="165"/>
        <v>9.7249999999999979</v>
      </c>
      <c r="D1869" s="18">
        <f t="shared" si="168"/>
        <v>13.044999999999998</v>
      </c>
      <c r="E1869" s="1">
        <f t="shared" si="166"/>
        <v>165</v>
      </c>
      <c r="F1869" s="13">
        <f t="shared" si="167"/>
        <v>1.987083333333334</v>
      </c>
      <c r="H1869" s="1">
        <f t="shared" si="164"/>
        <v>0</v>
      </c>
      <c r="I1869" s="13"/>
    </row>
    <row r="1870" spans="1:9">
      <c r="A1870" s="17">
        <v>13.5</v>
      </c>
      <c r="B1870" s="27">
        <v>43948</v>
      </c>
      <c r="C1870" s="6">
        <f t="shared" si="165"/>
        <v>13.824999999999999</v>
      </c>
      <c r="D1870" s="18">
        <f t="shared" si="168"/>
        <v>13.064999999999998</v>
      </c>
      <c r="E1870" s="1">
        <f t="shared" si="166"/>
        <v>165</v>
      </c>
      <c r="F1870" s="13">
        <f t="shared" si="167"/>
        <v>0</v>
      </c>
      <c r="H1870" s="1">
        <f t="shared" si="164"/>
        <v>0</v>
      </c>
      <c r="I1870" s="13"/>
    </row>
    <row r="1871" spans="1:9">
      <c r="A1871" s="17">
        <v>16.399999999999999</v>
      </c>
      <c r="B1871" s="27">
        <v>43949</v>
      </c>
      <c r="C1871" s="6">
        <f t="shared" si="165"/>
        <v>16.724999999999998</v>
      </c>
      <c r="D1871" s="18">
        <f t="shared" si="168"/>
        <v>13.844999999999999</v>
      </c>
      <c r="E1871" s="1">
        <f t="shared" si="166"/>
        <v>165</v>
      </c>
      <c r="F1871" s="13">
        <f t="shared" si="167"/>
        <v>0</v>
      </c>
      <c r="H1871" s="1">
        <f t="shared" si="164"/>
        <v>0</v>
      </c>
      <c r="I1871" s="13"/>
    </row>
    <row r="1872" spans="1:9">
      <c r="A1872" s="17">
        <v>14.4</v>
      </c>
      <c r="B1872" s="27">
        <v>43950</v>
      </c>
      <c r="C1872" s="6">
        <f t="shared" si="165"/>
        <v>14.725</v>
      </c>
      <c r="D1872" s="18">
        <f t="shared" si="168"/>
        <v>14.505000000000001</v>
      </c>
      <c r="E1872" s="1">
        <f t="shared" si="166"/>
        <v>165</v>
      </c>
      <c r="F1872" s="13">
        <f t="shared" si="167"/>
        <v>0</v>
      </c>
      <c r="H1872" s="1">
        <f t="shared" si="164"/>
        <v>0</v>
      </c>
      <c r="I1872" s="13"/>
    </row>
    <row r="1873" spans="1:9">
      <c r="A1873" s="17">
        <v>13.899999999999999</v>
      </c>
      <c r="B1873" s="27">
        <v>43951</v>
      </c>
      <c r="C1873" s="6">
        <f t="shared" si="165"/>
        <v>14.224999999999998</v>
      </c>
      <c r="D1873" s="18">
        <f t="shared" si="168"/>
        <v>13.844999999999999</v>
      </c>
      <c r="E1873" s="1">
        <f t="shared" si="166"/>
        <v>165</v>
      </c>
      <c r="F1873" s="13">
        <f t="shared" si="167"/>
        <v>0</v>
      </c>
      <c r="H1873" s="1">
        <f t="shared" ref="H1873:H1936" si="169">IF(F1873&gt;H$15,1,0)</f>
        <v>0</v>
      </c>
      <c r="I1873" s="13"/>
    </row>
    <row r="1874" spans="1:9">
      <c r="A1874" s="17">
        <v>12.7</v>
      </c>
      <c r="B1874" s="27">
        <v>43952</v>
      </c>
      <c r="C1874" s="6">
        <f t="shared" ref="C1874:C1937" si="170">A1874+A$16</f>
        <v>13.024999999999999</v>
      </c>
      <c r="D1874" s="18">
        <f t="shared" si="168"/>
        <v>12.604999999999999</v>
      </c>
      <c r="E1874" s="1">
        <f t="shared" ref="E1874:E1937" si="171">E1873+H1874</f>
        <v>165</v>
      </c>
      <c r="F1874" s="13">
        <f t="shared" ref="F1874:F1937" si="172">IF(F$16-$C1874&gt;0,(F$16+F$14-$C1874)*F$15/30,0)</f>
        <v>0</v>
      </c>
      <c r="H1874" s="1">
        <f t="shared" si="169"/>
        <v>0</v>
      </c>
      <c r="I1874" s="13"/>
    </row>
    <row r="1875" spans="1:9">
      <c r="A1875" s="17">
        <v>10.199999999999999</v>
      </c>
      <c r="B1875" s="27">
        <v>43953</v>
      </c>
      <c r="C1875" s="6">
        <f t="shared" si="170"/>
        <v>10.524999999999999</v>
      </c>
      <c r="D1875" s="18">
        <f t="shared" si="168"/>
        <v>12.084999999999997</v>
      </c>
      <c r="E1875" s="1">
        <f t="shared" si="171"/>
        <v>165</v>
      </c>
      <c r="F1875" s="13">
        <f t="shared" si="172"/>
        <v>1.7337500000000006</v>
      </c>
      <c r="H1875" s="1">
        <f t="shared" si="169"/>
        <v>0</v>
      </c>
      <c r="I1875" s="13"/>
    </row>
    <row r="1876" spans="1:9">
      <c r="A1876" s="17">
        <v>10.199999999999999</v>
      </c>
      <c r="B1876" s="27">
        <v>43954</v>
      </c>
      <c r="C1876" s="6">
        <f t="shared" si="170"/>
        <v>10.524999999999999</v>
      </c>
      <c r="D1876" s="18">
        <f t="shared" ref="D1876:D1939" si="173">SUM(C1874:C1878)/5</f>
        <v>10.904999999999998</v>
      </c>
      <c r="E1876" s="1">
        <f t="shared" si="171"/>
        <v>165</v>
      </c>
      <c r="F1876" s="13">
        <f t="shared" si="172"/>
        <v>1.7337500000000006</v>
      </c>
      <c r="H1876" s="1">
        <f t="shared" si="169"/>
        <v>0</v>
      </c>
      <c r="I1876" s="13"/>
    </row>
    <row r="1877" spans="1:9">
      <c r="A1877" s="17">
        <v>11.8</v>
      </c>
      <c r="B1877" s="27">
        <v>43955</v>
      </c>
      <c r="C1877" s="6">
        <f t="shared" si="170"/>
        <v>12.125</v>
      </c>
      <c r="D1877" s="18">
        <f t="shared" si="173"/>
        <v>10.084999999999999</v>
      </c>
      <c r="E1877" s="1">
        <f t="shared" si="171"/>
        <v>165</v>
      </c>
      <c r="F1877" s="13">
        <f t="shared" si="172"/>
        <v>1.2270833333333333</v>
      </c>
      <c r="H1877" s="1">
        <f t="shared" si="169"/>
        <v>0</v>
      </c>
      <c r="I1877" s="13"/>
    </row>
    <row r="1878" spans="1:9">
      <c r="A1878" s="17">
        <v>8</v>
      </c>
      <c r="B1878" s="27">
        <v>43956</v>
      </c>
      <c r="C1878" s="6">
        <f t="shared" si="170"/>
        <v>8.3249999999999993</v>
      </c>
      <c r="D1878" s="18">
        <f t="shared" si="173"/>
        <v>10.344999999999999</v>
      </c>
      <c r="E1878" s="1">
        <f t="shared" si="171"/>
        <v>165</v>
      </c>
      <c r="F1878" s="13">
        <f t="shared" si="172"/>
        <v>2.4304166666666669</v>
      </c>
      <c r="H1878" s="1">
        <f t="shared" si="169"/>
        <v>0</v>
      </c>
      <c r="I1878" s="13"/>
    </row>
    <row r="1879" spans="1:9">
      <c r="A1879" s="17">
        <v>8.6000000000000014</v>
      </c>
      <c r="B1879" s="27">
        <v>43957</v>
      </c>
      <c r="C1879" s="6">
        <f t="shared" si="170"/>
        <v>8.9250000000000007</v>
      </c>
      <c r="D1879" s="18">
        <f t="shared" si="173"/>
        <v>11.165000000000001</v>
      </c>
      <c r="E1879" s="1">
        <f t="shared" si="171"/>
        <v>165</v>
      </c>
      <c r="F1879" s="13">
        <f t="shared" si="172"/>
        <v>2.2404166666666665</v>
      </c>
      <c r="H1879" s="1">
        <f t="shared" si="169"/>
        <v>0</v>
      </c>
      <c r="I1879" s="13"/>
    </row>
    <row r="1880" spans="1:9">
      <c r="A1880" s="17">
        <v>11.5</v>
      </c>
      <c r="B1880" s="27">
        <v>43958</v>
      </c>
      <c r="C1880" s="6">
        <f t="shared" si="170"/>
        <v>11.824999999999999</v>
      </c>
      <c r="D1880" s="18">
        <f t="shared" si="173"/>
        <v>12.184999999999999</v>
      </c>
      <c r="E1880" s="1">
        <f t="shared" si="171"/>
        <v>165</v>
      </c>
      <c r="F1880" s="13">
        <f t="shared" si="172"/>
        <v>1.3220833333333337</v>
      </c>
      <c r="H1880" s="1">
        <f t="shared" si="169"/>
        <v>0</v>
      </c>
      <c r="I1880" s="13"/>
    </row>
    <row r="1881" spans="1:9">
      <c r="A1881" s="17">
        <v>14.3</v>
      </c>
      <c r="B1881" s="27">
        <v>43959</v>
      </c>
      <c r="C1881" s="6">
        <f t="shared" si="170"/>
        <v>14.625</v>
      </c>
      <c r="D1881" s="18">
        <f t="shared" si="173"/>
        <v>13.885</v>
      </c>
      <c r="E1881" s="1">
        <f t="shared" si="171"/>
        <v>165</v>
      </c>
      <c r="F1881" s="13">
        <f t="shared" si="172"/>
        <v>0</v>
      </c>
      <c r="H1881" s="1">
        <f t="shared" si="169"/>
        <v>0</v>
      </c>
      <c r="I1881" s="13"/>
    </row>
    <row r="1882" spans="1:9">
      <c r="A1882" s="17">
        <v>16.899999999999999</v>
      </c>
      <c r="B1882" s="27">
        <v>43960</v>
      </c>
      <c r="C1882" s="6">
        <f t="shared" si="170"/>
        <v>17.224999999999998</v>
      </c>
      <c r="D1882" s="18">
        <f t="shared" si="173"/>
        <v>14.184999999999999</v>
      </c>
      <c r="E1882" s="1">
        <f t="shared" si="171"/>
        <v>165</v>
      </c>
      <c r="F1882" s="13">
        <f t="shared" si="172"/>
        <v>0</v>
      </c>
      <c r="H1882" s="1">
        <f t="shared" si="169"/>
        <v>0</v>
      </c>
      <c r="I1882" s="13"/>
    </row>
    <row r="1883" spans="1:9">
      <c r="A1883" s="17">
        <v>16.5</v>
      </c>
      <c r="B1883" s="27">
        <v>43961</v>
      </c>
      <c r="C1883" s="6">
        <f t="shared" si="170"/>
        <v>16.824999999999999</v>
      </c>
      <c r="D1883" s="18">
        <f t="shared" si="173"/>
        <v>13.125</v>
      </c>
      <c r="E1883" s="1">
        <f t="shared" si="171"/>
        <v>165</v>
      </c>
      <c r="F1883" s="13">
        <f t="shared" si="172"/>
        <v>0</v>
      </c>
      <c r="H1883" s="1">
        <f t="shared" si="169"/>
        <v>0</v>
      </c>
      <c r="I1883" s="13"/>
    </row>
    <row r="1884" spans="1:9">
      <c r="A1884" s="17">
        <v>10.100000000000001</v>
      </c>
      <c r="B1884" s="27">
        <v>43962</v>
      </c>
      <c r="C1884" s="6">
        <f t="shared" si="170"/>
        <v>10.425000000000001</v>
      </c>
      <c r="D1884" s="18">
        <f t="shared" si="173"/>
        <v>11.924999999999999</v>
      </c>
      <c r="E1884" s="1">
        <f t="shared" si="171"/>
        <v>165</v>
      </c>
      <c r="F1884" s="13">
        <f t="shared" si="172"/>
        <v>1.7654166666666664</v>
      </c>
      <c r="H1884" s="1">
        <f t="shared" si="169"/>
        <v>0</v>
      </c>
      <c r="I1884" s="13"/>
    </row>
    <row r="1885" spans="1:9">
      <c r="A1885" s="17">
        <v>6.1999999999999993</v>
      </c>
      <c r="B1885" s="27">
        <v>43963</v>
      </c>
      <c r="C1885" s="6">
        <f t="shared" si="170"/>
        <v>6.5249999999999995</v>
      </c>
      <c r="D1885" s="18">
        <f t="shared" si="173"/>
        <v>10.625</v>
      </c>
      <c r="E1885" s="1">
        <f t="shared" si="171"/>
        <v>165</v>
      </c>
      <c r="F1885" s="13">
        <f t="shared" si="172"/>
        <v>3.0004166666666672</v>
      </c>
      <c r="H1885" s="1">
        <f t="shared" si="169"/>
        <v>0</v>
      </c>
      <c r="I1885" s="13"/>
    </row>
    <row r="1886" spans="1:9">
      <c r="A1886" s="17">
        <v>8.3000000000000007</v>
      </c>
      <c r="B1886" s="27">
        <v>43964</v>
      </c>
      <c r="C1886" s="6">
        <f t="shared" si="170"/>
        <v>8.625</v>
      </c>
      <c r="D1886" s="18">
        <f t="shared" si="173"/>
        <v>9.3849999999999998</v>
      </c>
      <c r="E1886" s="1">
        <f t="shared" si="171"/>
        <v>165</v>
      </c>
      <c r="F1886" s="13">
        <f t="shared" si="172"/>
        <v>2.3354166666666667</v>
      </c>
      <c r="H1886" s="1">
        <f t="shared" si="169"/>
        <v>0</v>
      </c>
      <c r="I1886" s="13"/>
    </row>
    <row r="1887" spans="1:9">
      <c r="A1887" s="17">
        <v>10.399999999999999</v>
      </c>
      <c r="B1887" s="27">
        <v>43965</v>
      </c>
      <c r="C1887" s="6">
        <f t="shared" si="170"/>
        <v>10.724999999999998</v>
      </c>
      <c r="D1887" s="18">
        <f t="shared" si="173"/>
        <v>9.6050000000000004</v>
      </c>
      <c r="E1887" s="1">
        <f t="shared" si="171"/>
        <v>165</v>
      </c>
      <c r="F1887" s="13">
        <f t="shared" si="172"/>
        <v>1.6704166666666673</v>
      </c>
      <c r="H1887" s="1">
        <f t="shared" si="169"/>
        <v>0</v>
      </c>
      <c r="I1887" s="13"/>
    </row>
    <row r="1888" spans="1:9">
      <c r="A1888" s="17">
        <v>10.3</v>
      </c>
      <c r="B1888" s="27">
        <v>43966</v>
      </c>
      <c r="C1888" s="6">
        <f t="shared" si="170"/>
        <v>10.625</v>
      </c>
      <c r="D1888" s="18">
        <f t="shared" si="173"/>
        <v>11.084999999999999</v>
      </c>
      <c r="E1888" s="1">
        <f t="shared" si="171"/>
        <v>165</v>
      </c>
      <c r="F1888" s="13">
        <f t="shared" si="172"/>
        <v>1.7020833333333334</v>
      </c>
      <c r="H1888" s="1">
        <f t="shared" si="169"/>
        <v>0</v>
      </c>
      <c r="I1888" s="13"/>
    </row>
    <row r="1889" spans="1:9">
      <c r="A1889" s="17">
        <v>11.2</v>
      </c>
      <c r="B1889" s="27">
        <v>43967</v>
      </c>
      <c r="C1889" s="6">
        <f t="shared" si="170"/>
        <v>11.524999999999999</v>
      </c>
      <c r="D1889" s="18">
        <f t="shared" si="173"/>
        <v>12.425000000000001</v>
      </c>
      <c r="E1889" s="1">
        <f t="shared" si="171"/>
        <v>165</v>
      </c>
      <c r="F1889" s="13">
        <f t="shared" si="172"/>
        <v>1.4170833333333339</v>
      </c>
      <c r="H1889" s="1">
        <f t="shared" si="169"/>
        <v>0</v>
      </c>
      <c r="I1889" s="13"/>
    </row>
    <row r="1890" spans="1:9">
      <c r="A1890" s="17">
        <v>13.600000000000001</v>
      </c>
      <c r="B1890" s="27">
        <v>43968</v>
      </c>
      <c r="C1890" s="6">
        <f t="shared" si="170"/>
        <v>13.925000000000001</v>
      </c>
      <c r="D1890" s="18">
        <f t="shared" si="173"/>
        <v>13.824999999999999</v>
      </c>
      <c r="E1890" s="1">
        <f t="shared" si="171"/>
        <v>165</v>
      </c>
      <c r="F1890" s="13">
        <f t="shared" si="172"/>
        <v>0</v>
      </c>
      <c r="H1890" s="1">
        <f t="shared" si="169"/>
        <v>0</v>
      </c>
      <c r="I1890" s="13"/>
    </row>
    <row r="1891" spans="1:9">
      <c r="A1891" s="17">
        <v>15</v>
      </c>
      <c r="B1891" s="27">
        <v>43969</v>
      </c>
      <c r="C1891" s="6">
        <f t="shared" si="170"/>
        <v>15.324999999999999</v>
      </c>
      <c r="D1891" s="18">
        <f t="shared" si="173"/>
        <v>14.645</v>
      </c>
      <c r="E1891" s="1">
        <f t="shared" si="171"/>
        <v>165</v>
      </c>
      <c r="F1891" s="13">
        <f t="shared" si="172"/>
        <v>0</v>
      </c>
      <c r="H1891" s="1">
        <f t="shared" si="169"/>
        <v>0</v>
      </c>
      <c r="I1891" s="13"/>
    </row>
    <row r="1892" spans="1:9">
      <c r="A1892" s="17">
        <v>17.399999999999999</v>
      </c>
      <c r="B1892" s="27">
        <v>43970</v>
      </c>
      <c r="C1892" s="6">
        <f t="shared" si="170"/>
        <v>17.724999999999998</v>
      </c>
      <c r="D1892" s="18">
        <f t="shared" si="173"/>
        <v>15.285</v>
      </c>
      <c r="E1892" s="1">
        <f t="shared" si="171"/>
        <v>165</v>
      </c>
      <c r="F1892" s="13">
        <f t="shared" si="172"/>
        <v>0</v>
      </c>
      <c r="H1892" s="1">
        <f t="shared" si="169"/>
        <v>0</v>
      </c>
      <c r="I1892" s="13"/>
    </row>
    <row r="1893" spans="1:9">
      <c r="A1893" s="17">
        <v>14.4</v>
      </c>
      <c r="B1893" s="27">
        <v>43971</v>
      </c>
      <c r="C1893" s="6">
        <f t="shared" si="170"/>
        <v>14.725</v>
      </c>
      <c r="D1893" s="18">
        <f t="shared" si="173"/>
        <v>15.405000000000001</v>
      </c>
      <c r="E1893" s="1">
        <f t="shared" si="171"/>
        <v>165</v>
      </c>
      <c r="F1893" s="13">
        <f t="shared" si="172"/>
        <v>0</v>
      </c>
      <c r="H1893" s="1">
        <f t="shared" si="169"/>
        <v>0</v>
      </c>
      <c r="I1893" s="13"/>
    </row>
    <row r="1894" spans="1:9">
      <c r="A1894" s="17">
        <v>14.4</v>
      </c>
      <c r="B1894" s="27">
        <v>43972</v>
      </c>
      <c r="C1894" s="6">
        <f t="shared" si="170"/>
        <v>14.725</v>
      </c>
      <c r="D1894" s="18">
        <f t="shared" si="173"/>
        <v>15.184999999999999</v>
      </c>
      <c r="E1894" s="1">
        <f t="shared" si="171"/>
        <v>165</v>
      </c>
      <c r="F1894" s="13">
        <f t="shared" si="172"/>
        <v>0</v>
      </c>
      <c r="H1894" s="1">
        <f t="shared" si="169"/>
        <v>0</v>
      </c>
      <c r="I1894" s="13"/>
    </row>
    <row r="1895" spans="1:9">
      <c r="A1895" s="17">
        <v>14.2</v>
      </c>
      <c r="B1895" s="27">
        <v>43973</v>
      </c>
      <c r="C1895" s="6">
        <f t="shared" si="170"/>
        <v>14.524999999999999</v>
      </c>
      <c r="D1895" s="18">
        <f t="shared" si="173"/>
        <v>14.064999999999998</v>
      </c>
      <c r="E1895" s="1">
        <f t="shared" si="171"/>
        <v>165</v>
      </c>
      <c r="F1895" s="13">
        <f t="shared" si="172"/>
        <v>0</v>
      </c>
      <c r="H1895" s="1">
        <f t="shared" si="169"/>
        <v>0</v>
      </c>
      <c r="I1895" s="13"/>
    </row>
    <row r="1896" spans="1:9">
      <c r="A1896" s="17">
        <v>13.899999999999999</v>
      </c>
      <c r="B1896" s="27">
        <v>43974</v>
      </c>
      <c r="C1896" s="6">
        <f t="shared" si="170"/>
        <v>14.224999999999998</v>
      </c>
      <c r="D1896" s="18">
        <f t="shared" si="173"/>
        <v>13.444999999999999</v>
      </c>
      <c r="E1896" s="1">
        <f t="shared" si="171"/>
        <v>165</v>
      </c>
      <c r="F1896" s="13">
        <f t="shared" si="172"/>
        <v>0</v>
      </c>
      <c r="H1896" s="1">
        <f t="shared" si="169"/>
        <v>0</v>
      </c>
      <c r="I1896" s="13"/>
    </row>
    <row r="1897" spans="1:9">
      <c r="A1897" s="17">
        <v>11.8</v>
      </c>
      <c r="B1897" s="27">
        <v>43975</v>
      </c>
      <c r="C1897" s="6">
        <f t="shared" si="170"/>
        <v>12.125</v>
      </c>
      <c r="D1897" s="18">
        <f t="shared" si="173"/>
        <v>13.105</v>
      </c>
      <c r="E1897" s="1">
        <f t="shared" si="171"/>
        <v>165</v>
      </c>
      <c r="F1897" s="13">
        <f t="shared" si="172"/>
        <v>1.2270833333333333</v>
      </c>
      <c r="H1897" s="1">
        <f t="shared" si="169"/>
        <v>0</v>
      </c>
      <c r="I1897" s="13"/>
    </row>
    <row r="1898" spans="1:9">
      <c r="A1898" s="17">
        <v>11.3</v>
      </c>
      <c r="B1898" s="27">
        <v>43976</v>
      </c>
      <c r="C1898" s="6">
        <f t="shared" si="170"/>
        <v>11.625</v>
      </c>
      <c r="D1898" s="18">
        <f t="shared" si="173"/>
        <v>13.025</v>
      </c>
      <c r="E1898" s="1">
        <f t="shared" si="171"/>
        <v>165</v>
      </c>
      <c r="F1898" s="13">
        <f t="shared" si="172"/>
        <v>1.3854166666666667</v>
      </c>
      <c r="H1898" s="1">
        <f t="shared" si="169"/>
        <v>0</v>
      </c>
      <c r="I1898" s="13"/>
    </row>
    <row r="1899" spans="1:9">
      <c r="A1899" s="17">
        <v>12.7</v>
      </c>
      <c r="B1899" s="27">
        <v>43977</v>
      </c>
      <c r="C1899" s="6">
        <f t="shared" si="170"/>
        <v>13.024999999999999</v>
      </c>
      <c r="D1899" s="18">
        <f t="shared" si="173"/>
        <v>12.725</v>
      </c>
      <c r="E1899" s="1">
        <f t="shared" si="171"/>
        <v>165</v>
      </c>
      <c r="F1899" s="13">
        <f t="shared" si="172"/>
        <v>0</v>
      </c>
      <c r="H1899" s="1">
        <f t="shared" si="169"/>
        <v>0</v>
      </c>
      <c r="I1899" s="13"/>
    </row>
    <row r="1900" spans="1:9">
      <c r="A1900" s="17">
        <v>13.8</v>
      </c>
      <c r="B1900" s="27">
        <v>43978</v>
      </c>
      <c r="C1900" s="6">
        <f t="shared" si="170"/>
        <v>14.125</v>
      </c>
      <c r="D1900" s="18">
        <f t="shared" si="173"/>
        <v>13.065000000000001</v>
      </c>
      <c r="E1900" s="1">
        <f t="shared" si="171"/>
        <v>165</v>
      </c>
      <c r="F1900" s="13">
        <f t="shared" si="172"/>
        <v>0</v>
      </c>
      <c r="H1900" s="1">
        <f t="shared" si="169"/>
        <v>0</v>
      </c>
      <c r="I1900" s="13"/>
    </row>
    <row r="1901" spans="1:9">
      <c r="A1901" s="17">
        <v>12.399999999999999</v>
      </c>
      <c r="B1901" s="27">
        <v>43979</v>
      </c>
      <c r="C1901" s="6">
        <f t="shared" si="170"/>
        <v>12.724999999999998</v>
      </c>
      <c r="D1901" s="18">
        <f t="shared" si="173"/>
        <v>13.425000000000001</v>
      </c>
      <c r="E1901" s="1">
        <f t="shared" si="171"/>
        <v>165</v>
      </c>
      <c r="F1901" s="13">
        <f t="shared" si="172"/>
        <v>1.037083333333334</v>
      </c>
      <c r="H1901" s="1">
        <f t="shared" si="169"/>
        <v>0</v>
      </c>
      <c r="I1901" s="13"/>
    </row>
    <row r="1902" spans="1:9">
      <c r="A1902" s="17">
        <v>13.5</v>
      </c>
      <c r="B1902" s="27">
        <v>43980</v>
      </c>
      <c r="C1902" s="6">
        <f t="shared" si="170"/>
        <v>13.824999999999999</v>
      </c>
      <c r="D1902" s="18">
        <f t="shared" si="173"/>
        <v>13.304999999999998</v>
      </c>
      <c r="E1902" s="1">
        <f t="shared" si="171"/>
        <v>165</v>
      </c>
      <c r="F1902" s="13">
        <f t="shared" si="172"/>
        <v>0</v>
      </c>
      <c r="H1902" s="1">
        <f t="shared" si="169"/>
        <v>0</v>
      </c>
      <c r="I1902" s="13"/>
    </row>
    <row r="1903" spans="1:9">
      <c r="A1903" s="17">
        <v>13.100000000000001</v>
      </c>
      <c r="B1903" s="27">
        <v>43981</v>
      </c>
      <c r="C1903" s="6">
        <f t="shared" si="170"/>
        <v>13.425000000000001</v>
      </c>
      <c r="D1903" s="18">
        <f t="shared" si="173"/>
        <v>13.744999999999999</v>
      </c>
      <c r="E1903" s="1">
        <f t="shared" si="171"/>
        <v>165</v>
      </c>
      <c r="F1903" s="13">
        <f t="shared" si="172"/>
        <v>0</v>
      </c>
      <c r="H1903" s="1">
        <f t="shared" si="169"/>
        <v>0</v>
      </c>
      <c r="I1903" s="13"/>
    </row>
    <row r="1904" spans="1:9">
      <c r="A1904" s="17">
        <v>12.100000000000001</v>
      </c>
      <c r="B1904" s="27">
        <v>43982</v>
      </c>
      <c r="C1904" s="6">
        <f t="shared" si="170"/>
        <v>12.425000000000001</v>
      </c>
      <c r="D1904" s="18">
        <f t="shared" si="173"/>
        <v>14.305000000000001</v>
      </c>
      <c r="E1904" s="1">
        <f t="shared" si="171"/>
        <v>165</v>
      </c>
      <c r="F1904" s="13">
        <f t="shared" si="172"/>
        <v>1.1320833333333331</v>
      </c>
      <c r="H1904" s="1">
        <f t="shared" si="169"/>
        <v>0</v>
      </c>
      <c r="I1904" s="13"/>
    </row>
    <row r="1905" spans="1:9">
      <c r="A1905" s="17">
        <v>16</v>
      </c>
      <c r="B1905" s="27">
        <v>43983</v>
      </c>
      <c r="C1905" s="6">
        <f t="shared" si="170"/>
        <v>16.324999999999999</v>
      </c>
      <c r="D1905" s="18">
        <f t="shared" si="173"/>
        <v>15.044999999999998</v>
      </c>
      <c r="E1905" s="1">
        <f t="shared" si="171"/>
        <v>165</v>
      </c>
      <c r="F1905" s="13">
        <f t="shared" si="172"/>
        <v>0</v>
      </c>
      <c r="H1905" s="1">
        <f t="shared" si="169"/>
        <v>0</v>
      </c>
      <c r="I1905" s="13"/>
    </row>
    <row r="1906" spans="1:9">
      <c r="A1906" s="17">
        <v>15.2</v>
      </c>
      <c r="B1906" s="27">
        <v>43984</v>
      </c>
      <c r="C1906" s="6">
        <f t="shared" si="170"/>
        <v>15.524999999999999</v>
      </c>
      <c r="D1906" s="18">
        <f t="shared" si="173"/>
        <v>15.605</v>
      </c>
      <c r="E1906" s="1">
        <f t="shared" si="171"/>
        <v>165</v>
      </c>
      <c r="F1906" s="13">
        <f t="shared" si="172"/>
        <v>0</v>
      </c>
      <c r="H1906" s="1">
        <f t="shared" si="169"/>
        <v>0</v>
      </c>
      <c r="I1906" s="13"/>
    </row>
    <row r="1907" spans="1:9">
      <c r="A1907" s="17">
        <v>17.2</v>
      </c>
      <c r="B1907" s="27">
        <v>43985</v>
      </c>
      <c r="C1907" s="6">
        <f t="shared" si="170"/>
        <v>17.524999999999999</v>
      </c>
      <c r="D1907" s="18">
        <f t="shared" si="173"/>
        <v>16.085000000000001</v>
      </c>
      <c r="E1907" s="1">
        <f t="shared" si="171"/>
        <v>165</v>
      </c>
      <c r="F1907" s="13">
        <f t="shared" si="172"/>
        <v>0</v>
      </c>
      <c r="H1907" s="1">
        <f t="shared" si="169"/>
        <v>0</v>
      </c>
      <c r="I1907" s="13"/>
    </row>
    <row r="1908" spans="1:9">
      <c r="A1908" s="17">
        <v>15.9</v>
      </c>
      <c r="B1908" s="27">
        <v>43986</v>
      </c>
      <c r="C1908" s="6">
        <f t="shared" si="170"/>
        <v>16.225000000000001</v>
      </c>
      <c r="D1908" s="18">
        <f t="shared" si="173"/>
        <v>15.684999999999999</v>
      </c>
      <c r="E1908" s="1">
        <f t="shared" si="171"/>
        <v>165</v>
      </c>
      <c r="F1908" s="13">
        <f t="shared" si="172"/>
        <v>0</v>
      </c>
      <c r="H1908" s="1">
        <f t="shared" si="169"/>
        <v>0</v>
      </c>
      <c r="I1908" s="13"/>
    </row>
    <row r="1909" spans="1:9">
      <c r="A1909" s="17">
        <v>14.5</v>
      </c>
      <c r="B1909" s="27">
        <v>43987</v>
      </c>
      <c r="C1909" s="6">
        <f t="shared" si="170"/>
        <v>14.824999999999999</v>
      </c>
      <c r="D1909" s="18">
        <f t="shared" si="173"/>
        <v>15.565000000000001</v>
      </c>
      <c r="E1909" s="1">
        <f t="shared" si="171"/>
        <v>165</v>
      </c>
      <c r="F1909" s="13">
        <f t="shared" si="172"/>
        <v>0</v>
      </c>
      <c r="H1909" s="1">
        <f t="shared" si="169"/>
        <v>0</v>
      </c>
      <c r="I1909" s="13"/>
    </row>
    <row r="1910" spans="1:9">
      <c r="A1910" s="17">
        <v>14</v>
      </c>
      <c r="B1910" s="27">
        <v>43988</v>
      </c>
      <c r="C1910" s="6">
        <f t="shared" si="170"/>
        <v>14.324999999999999</v>
      </c>
      <c r="D1910" s="18">
        <f t="shared" si="173"/>
        <v>14.925000000000001</v>
      </c>
      <c r="E1910" s="1">
        <f t="shared" si="171"/>
        <v>165</v>
      </c>
      <c r="F1910" s="13">
        <f t="shared" si="172"/>
        <v>0</v>
      </c>
      <c r="H1910" s="1">
        <f t="shared" si="169"/>
        <v>0</v>
      </c>
      <c r="I1910" s="13"/>
    </row>
    <row r="1911" spans="1:9">
      <c r="A1911" s="17">
        <v>14.6</v>
      </c>
      <c r="B1911" s="27">
        <v>43989</v>
      </c>
      <c r="C1911" s="6">
        <f t="shared" si="170"/>
        <v>14.924999999999999</v>
      </c>
      <c r="D1911" s="18">
        <f t="shared" si="173"/>
        <v>14.764999999999997</v>
      </c>
      <c r="E1911" s="1">
        <f t="shared" si="171"/>
        <v>165</v>
      </c>
      <c r="F1911" s="13">
        <f t="shared" si="172"/>
        <v>0</v>
      </c>
      <c r="H1911" s="1">
        <f t="shared" si="169"/>
        <v>0</v>
      </c>
      <c r="I1911" s="13"/>
    </row>
    <row r="1912" spans="1:9">
      <c r="A1912" s="17">
        <v>14</v>
      </c>
      <c r="B1912" s="27">
        <v>43990</v>
      </c>
      <c r="C1912" s="6">
        <f t="shared" si="170"/>
        <v>14.324999999999999</v>
      </c>
      <c r="D1912" s="18">
        <f t="shared" si="173"/>
        <v>14.765000000000001</v>
      </c>
      <c r="E1912" s="1">
        <f t="shared" si="171"/>
        <v>165</v>
      </c>
      <c r="F1912" s="13">
        <f t="shared" si="172"/>
        <v>0</v>
      </c>
      <c r="H1912" s="1">
        <f t="shared" si="169"/>
        <v>0</v>
      </c>
      <c r="I1912" s="13"/>
    </row>
    <row r="1913" spans="1:9">
      <c r="A1913" s="17">
        <v>15.1</v>
      </c>
      <c r="B1913" s="27">
        <v>43991</v>
      </c>
      <c r="C1913" s="6">
        <f t="shared" si="170"/>
        <v>15.424999999999999</v>
      </c>
      <c r="D1913" s="18">
        <f t="shared" si="173"/>
        <v>15.344999999999999</v>
      </c>
      <c r="E1913" s="1">
        <f t="shared" si="171"/>
        <v>165</v>
      </c>
      <c r="F1913" s="13">
        <f t="shared" si="172"/>
        <v>0</v>
      </c>
      <c r="H1913" s="1">
        <f t="shared" si="169"/>
        <v>0</v>
      </c>
      <c r="I1913" s="13"/>
    </row>
    <row r="1914" spans="1:9">
      <c r="A1914" s="17">
        <v>14.5</v>
      </c>
      <c r="B1914" s="27">
        <v>43992</v>
      </c>
      <c r="C1914" s="6">
        <f t="shared" si="170"/>
        <v>14.824999999999999</v>
      </c>
      <c r="D1914" s="18">
        <f t="shared" si="173"/>
        <v>16.305</v>
      </c>
      <c r="E1914" s="1">
        <f t="shared" si="171"/>
        <v>165</v>
      </c>
      <c r="F1914" s="13">
        <f t="shared" si="172"/>
        <v>0</v>
      </c>
      <c r="H1914" s="1">
        <f t="shared" si="169"/>
        <v>0</v>
      </c>
      <c r="I1914" s="13"/>
    </row>
    <row r="1915" spans="1:9">
      <c r="A1915" s="17">
        <v>16.899999999999999</v>
      </c>
      <c r="B1915" s="27">
        <v>43993</v>
      </c>
      <c r="C1915" s="6">
        <f t="shared" si="170"/>
        <v>17.224999999999998</v>
      </c>
      <c r="D1915" s="18">
        <f t="shared" si="173"/>
        <v>17.824999999999996</v>
      </c>
      <c r="E1915" s="1">
        <f t="shared" si="171"/>
        <v>165</v>
      </c>
      <c r="F1915" s="13">
        <f t="shared" si="172"/>
        <v>0</v>
      </c>
      <c r="H1915" s="1">
        <f t="shared" si="169"/>
        <v>0</v>
      </c>
      <c r="I1915" s="13"/>
    </row>
    <row r="1916" spans="1:9">
      <c r="A1916" s="17">
        <v>19.399999999999999</v>
      </c>
      <c r="B1916" s="27">
        <v>43994</v>
      </c>
      <c r="C1916" s="6">
        <f t="shared" si="170"/>
        <v>19.724999999999998</v>
      </c>
      <c r="D1916" s="18">
        <f t="shared" si="173"/>
        <v>18.504999999999999</v>
      </c>
      <c r="E1916" s="1">
        <f t="shared" si="171"/>
        <v>165</v>
      </c>
      <c r="F1916" s="13">
        <f t="shared" si="172"/>
        <v>0</v>
      </c>
      <c r="H1916" s="1">
        <f t="shared" si="169"/>
        <v>0</v>
      </c>
      <c r="I1916" s="13"/>
    </row>
    <row r="1917" spans="1:9">
      <c r="A1917" s="17">
        <v>21.6</v>
      </c>
      <c r="B1917" s="27">
        <v>43995</v>
      </c>
      <c r="C1917" s="6">
        <f t="shared" si="170"/>
        <v>21.925000000000001</v>
      </c>
      <c r="D1917" s="18">
        <f t="shared" si="173"/>
        <v>19.484999999999999</v>
      </c>
      <c r="E1917" s="1">
        <f t="shared" si="171"/>
        <v>165</v>
      </c>
      <c r="F1917" s="13">
        <f t="shared" si="172"/>
        <v>0</v>
      </c>
      <c r="H1917" s="1">
        <f t="shared" si="169"/>
        <v>0</v>
      </c>
      <c r="I1917" s="13"/>
    </row>
    <row r="1918" spans="1:9">
      <c r="A1918" s="17">
        <v>18.5</v>
      </c>
      <c r="B1918" s="27">
        <v>43996</v>
      </c>
      <c r="C1918" s="6">
        <f t="shared" si="170"/>
        <v>18.824999999999999</v>
      </c>
      <c r="D1918" s="18">
        <f t="shared" si="173"/>
        <v>19.984999999999996</v>
      </c>
      <c r="E1918" s="1">
        <f t="shared" si="171"/>
        <v>165</v>
      </c>
      <c r="F1918" s="13">
        <f t="shared" si="172"/>
        <v>0</v>
      </c>
      <c r="H1918" s="1">
        <f t="shared" si="169"/>
        <v>0</v>
      </c>
      <c r="I1918" s="13"/>
    </row>
    <row r="1919" spans="1:9">
      <c r="A1919" s="17">
        <v>19.399999999999999</v>
      </c>
      <c r="B1919" s="27">
        <v>43997</v>
      </c>
      <c r="C1919" s="6">
        <f t="shared" si="170"/>
        <v>19.724999999999998</v>
      </c>
      <c r="D1919" s="18">
        <f t="shared" si="173"/>
        <v>20.104999999999997</v>
      </c>
      <c r="E1919" s="1">
        <f t="shared" si="171"/>
        <v>165</v>
      </c>
      <c r="F1919" s="13">
        <f t="shared" si="172"/>
        <v>0</v>
      </c>
      <c r="H1919" s="1">
        <f t="shared" si="169"/>
        <v>0</v>
      </c>
      <c r="I1919" s="13"/>
    </row>
    <row r="1920" spans="1:9">
      <c r="A1920" s="17">
        <v>19.399999999999999</v>
      </c>
      <c r="B1920" s="27">
        <v>43998</v>
      </c>
      <c r="C1920" s="6">
        <f t="shared" si="170"/>
        <v>19.724999999999998</v>
      </c>
      <c r="D1920" s="18">
        <f t="shared" si="173"/>
        <v>19.445</v>
      </c>
      <c r="E1920" s="1">
        <f t="shared" si="171"/>
        <v>165</v>
      </c>
      <c r="F1920" s="13">
        <f t="shared" si="172"/>
        <v>0</v>
      </c>
      <c r="H1920" s="1">
        <f t="shared" si="169"/>
        <v>0</v>
      </c>
      <c r="I1920" s="13"/>
    </row>
    <row r="1921" spans="1:9">
      <c r="A1921" s="17">
        <v>20</v>
      </c>
      <c r="B1921" s="27">
        <v>43999</v>
      </c>
      <c r="C1921" s="6">
        <f t="shared" si="170"/>
        <v>20.324999999999999</v>
      </c>
      <c r="D1921" s="18">
        <f t="shared" si="173"/>
        <v>18.904999999999998</v>
      </c>
      <c r="E1921" s="1">
        <f t="shared" si="171"/>
        <v>165</v>
      </c>
      <c r="F1921" s="13">
        <f t="shared" si="172"/>
        <v>0</v>
      </c>
      <c r="H1921" s="1">
        <f t="shared" si="169"/>
        <v>0</v>
      </c>
      <c r="I1921" s="13"/>
    </row>
    <row r="1922" spans="1:9">
      <c r="A1922" s="17">
        <v>18.3</v>
      </c>
      <c r="B1922" s="27">
        <v>44000</v>
      </c>
      <c r="C1922" s="6">
        <f t="shared" si="170"/>
        <v>18.625</v>
      </c>
      <c r="D1922" s="18">
        <f t="shared" si="173"/>
        <v>18.104999999999997</v>
      </c>
      <c r="E1922" s="1">
        <f t="shared" si="171"/>
        <v>165</v>
      </c>
      <c r="F1922" s="13">
        <f t="shared" si="172"/>
        <v>0</v>
      </c>
      <c r="H1922" s="1">
        <f t="shared" si="169"/>
        <v>0</v>
      </c>
      <c r="I1922" s="13"/>
    </row>
    <row r="1923" spans="1:9">
      <c r="A1923" s="17">
        <v>15.8</v>
      </c>
      <c r="B1923" s="27">
        <v>44001</v>
      </c>
      <c r="C1923" s="6">
        <f t="shared" si="170"/>
        <v>16.125</v>
      </c>
      <c r="D1923" s="18">
        <f t="shared" si="173"/>
        <v>17.645</v>
      </c>
      <c r="E1923" s="1">
        <f t="shared" si="171"/>
        <v>165</v>
      </c>
      <c r="F1923" s="13">
        <f t="shared" si="172"/>
        <v>0</v>
      </c>
      <c r="H1923" s="1">
        <f t="shared" si="169"/>
        <v>0</v>
      </c>
      <c r="I1923" s="13"/>
    </row>
    <row r="1924" spans="1:9">
      <c r="A1924" s="17">
        <v>15.4</v>
      </c>
      <c r="B1924" s="27">
        <v>44002</v>
      </c>
      <c r="C1924" s="6">
        <f t="shared" si="170"/>
        <v>15.725</v>
      </c>
      <c r="D1924" s="18">
        <f t="shared" si="173"/>
        <v>17.765000000000001</v>
      </c>
      <c r="E1924" s="1">
        <f t="shared" si="171"/>
        <v>165</v>
      </c>
      <c r="F1924" s="13">
        <f t="shared" si="172"/>
        <v>0</v>
      </c>
      <c r="H1924" s="1">
        <f t="shared" si="169"/>
        <v>0</v>
      </c>
      <c r="I1924" s="13"/>
    </row>
    <row r="1925" spans="1:9">
      <c r="A1925" s="17">
        <v>17.100000000000001</v>
      </c>
      <c r="B1925" s="27">
        <v>44003</v>
      </c>
      <c r="C1925" s="6">
        <f t="shared" si="170"/>
        <v>17.425000000000001</v>
      </c>
      <c r="D1925" s="18">
        <f t="shared" si="173"/>
        <v>17.925000000000001</v>
      </c>
      <c r="E1925" s="1">
        <f t="shared" si="171"/>
        <v>165</v>
      </c>
      <c r="F1925" s="13">
        <f t="shared" si="172"/>
        <v>0</v>
      </c>
      <c r="H1925" s="1">
        <f t="shared" si="169"/>
        <v>0</v>
      </c>
      <c r="I1925" s="13"/>
    </row>
    <row r="1926" spans="1:9">
      <c r="A1926" s="17">
        <v>20.6</v>
      </c>
      <c r="B1926" s="27">
        <v>44004</v>
      </c>
      <c r="C1926" s="6">
        <f t="shared" si="170"/>
        <v>20.925000000000001</v>
      </c>
      <c r="D1926" s="18">
        <f t="shared" si="173"/>
        <v>17.824999999999999</v>
      </c>
      <c r="E1926" s="1">
        <f t="shared" si="171"/>
        <v>165</v>
      </c>
      <c r="F1926" s="13">
        <f t="shared" si="172"/>
        <v>0</v>
      </c>
      <c r="H1926" s="1">
        <f t="shared" si="169"/>
        <v>0</v>
      </c>
      <c r="I1926" s="13"/>
    </row>
    <row r="1927" spans="1:9">
      <c r="A1927" s="17">
        <v>19.100000000000001</v>
      </c>
      <c r="B1927" s="27">
        <v>44005</v>
      </c>
      <c r="C1927" s="6">
        <f t="shared" si="170"/>
        <v>19.425000000000001</v>
      </c>
      <c r="D1927" s="18">
        <f t="shared" si="173"/>
        <v>18.465</v>
      </c>
      <c r="E1927" s="1">
        <f t="shared" si="171"/>
        <v>165</v>
      </c>
      <c r="F1927" s="13">
        <f t="shared" si="172"/>
        <v>0</v>
      </c>
      <c r="H1927" s="1">
        <f t="shared" si="169"/>
        <v>0</v>
      </c>
      <c r="I1927" s="13"/>
    </row>
    <row r="1928" spans="1:9">
      <c r="A1928" s="17">
        <v>15.3</v>
      </c>
      <c r="B1928" s="27">
        <v>44006</v>
      </c>
      <c r="C1928" s="6">
        <f t="shared" si="170"/>
        <v>15.625</v>
      </c>
      <c r="D1928" s="18">
        <f t="shared" si="173"/>
        <v>18.765000000000001</v>
      </c>
      <c r="E1928" s="1">
        <f t="shared" si="171"/>
        <v>165</v>
      </c>
      <c r="F1928" s="13">
        <f t="shared" si="172"/>
        <v>0</v>
      </c>
      <c r="H1928" s="1">
        <f t="shared" si="169"/>
        <v>0</v>
      </c>
      <c r="I1928" s="13"/>
    </row>
    <row r="1929" spans="1:9">
      <c r="A1929" s="17">
        <v>18.600000000000001</v>
      </c>
      <c r="B1929" s="27">
        <v>44007</v>
      </c>
      <c r="C1929" s="6">
        <f t="shared" si="170"/>
        <v>18.925000000000001</v>
      </c>
      <c r="D1929" s="18">
        <f t="shared" si="173"/>
        <v>19.024999999999999</v>
      </c>
      <c r="E1929" s="1">
        <f t="shared" si="171"/>
        <v>165</v>
      </c>
      <c r="F1929" s="13">
        <f t="shared" si="172"/>
        <v>0</v>
      </c>
      <c r="H1929" s="1">
        <f t="shared" si="169"/>
        <v>0</v>
      </c>
      <c r="I1929" s="13"/>
    </row>
    <row r="1930" spans="1:9">
      <c r="A1930" s="17">
        <v>18.600000000000001</v>
      </c>
      <c r="B1930" s="27">
        <v>44008</v>
      </c>
      <c r="C1930" s="6">
        <f t="shared" si="170"/>
        <v>18.925000000000001</v>
      </c>
      <c r="D1930" s="18">
        <f t="shared" si="173"/>
        <v>19.884999999999998</v>
      </c>
      <c r="E1930" s="1">
        <f t="shared" si="171"/>
        <v>165</v>
      </c>
      <c r="F1930" s="13">
        <f t="shared" si="172"/>
        <v>0</v>
      </c>
      <c r="H1930" s="1">
        <f t="shared" si="169"/>
        <v>0</v>
      </c>
      <c r="I1930" s="13"/>
    </row>
    <row r="1931" spans="1:9">
      <c r="A1931" s="17">
        <v>21.9</v>
      </c>
      <c r="B1931" s="27">
        <v>44009</v>
      </c>
      <c r="C1931" s="6">
        <f t="shared" si="170"/>
        <v>22.224999999999998</v>
      </c>
      <c r="D1931" s="18">
        <f t="shared" si="173"/>
        <v>20.544999999999998</v>
      </c>
      <c r="E1931" s="1">
        <f t="shared" si="171"/>
        <v>165</v>
      </c>
      <c r="F1931" s="13">
        <f t="shared" si="172"/>
        <v>0</v>
      </c>
      <c r="H1931" s="1">
        <f t="shared" si="169"/>
        <v>0</v>
      </c>
      <c r="I1931" s="13"/>
    </row>
    <row r="1932" spans="1:9">
      <c r="A1932" s="17">
        <v>23.4</v>
      </c>
      <c r="B1932" s="27">
        <v>44010</v>
      </c>
      <c r="C1932" s="6">
        <f t="shared" si="170"/>
        <v>23.724999999999998</v>
      </c>
      <c r="D1932" s="18">
        <f t="shared" si="173"/>
        <v>20.664999999999999</v>
      </c>
      <c r="E1932" s="1">
        <f t="shared" si="171"/>
        <v>165</v>
      </c>
      <c r="F1932" s="13">
        <f t="shared" si="172"/>
        <v>0</v>
      </c>
      <c r="H1932" s="1">
        <f t="shared" si="169"/>
        <v>0</v>
      </c>
      <c r="I1932" s="13"/>
    </row>
    <row r="1933" spans="1:9">
      <c r="A1933" s="17">
        <v>18.600000000000001</v>
      </c>
      <c r="B1933" s="27">
        <v>44011</v>
      </c>
      <c r="C1933" s="6">
        <f t="shared" si="170"/>
        <v>18.925000000000001</v>
      </c>
      <c r="D1933" s="18">
        <f t="shared" si="173"/>
        <v>21.445</v>
      </c>
      <c r="E1933" s="1">
        <f t="shared" si="171"/>
        <v>165</v>
      </c>
      <c r="F1933" s="13">
        <f t="shared" si="172"/>
        <v>0</v>
      </c>
      <c r="H1933" s="1">
        <f t="shared" si="169"/>
        <v>0</v>
      </c>
      <c r="I1933" s="13"/>
    </row>
    <row r="1934" spans="1:9">
      <c r="A1934" s="17">
        <v>19.2</v>
      </c>
      <c r="B1934" s="27">
        <v>44012</v>
      </c>
      <c r="C1934" s="6">
        <f t="shared" si="170"/>
        <v>19.524999999999999</v>
      </c>
      <c r="D1934" s="18">
        <f t="shared" si="173"/>
        <v>21.225000000000001</v>
      </c>
      <c r="E1934" s="1">
        <f t="shared" si="171"/>
        <v>165</v>
      </c>
      <c r="F1934" s="13">
        <f t="shared" si="172"/>
        <v>0</v>
      </c>
      <c r="H1934" s="1">
        <f t="shared" si="169"/>
        <v>0</v>
      </c>
      <c r="I1934" s="13"/>
    </row>
    <row r="1935" spans="1:9">
      <c r="A1935" s="17">
        <v>22.5</v>
      </c>
      <c r="B1935" s="27">
        <v>44013</v>
      </c>
      <c r="C1935" s="6">
        <f t="shared" si="170"/>
        <v>22.824999999999999</v>
      </c>
      <c r="D1935" s="18">
        <f t="shared" si="173"/>
        <v>20.385000000000002</v>
      </c>
      <c r="E1935" s="1">
        <f t="shared" si="171"/>
        <v>165</v>
      </c>
      <c r="F1935" s="13">
        <f t="shared" si="172"/>
        <v>0</v>
      </c>
      <c r="H1935" s="1">
        <f t="shared" si="169"/>
        <v>0</v>
      </c>
      <c r="I1935" s="13"/>
    </row>
    <row r="1936" spans="1:9">
      <c r="A1936" s="17">
        <v>20.8</v>
      </c>
      <c r="B1936" s="27">
        <v>44014</v>
      </c>
      <c r="C1936" s="6">
        <f t="shared" si="170"/>
        <v>21.125</v>
      </c>
      <c r="D1936" s="18">
        <f t="shared" si="173"/>
        <v>20.605</v>
      </c>
      <c r="E1936" s="1">
        <f t="shared" si="171"/>
        <v>165</v>
      </c>
      <c r="F1936" s="13">
        <f t="shared" si="172"/>
        <v>0</v>
      </c>
      <c r="H1936" s="1">
        <f t="shared" si="169"/>
        <v>0</v>
      </c>
      <c r="I1936" s="13"/>
    </row>
    <row r="1937" spans="1:9">
      <c r="A1937" s="17">
        <v>19.2</v>
      </c>
      <c r="B1937" s="27">
        <v>44015</v>
      </c>
      <c r="C1937" s="6">
        <f t="shared" si="170"/>
        <v>19.524999999999999</v>
      </c>
      <c r="D1937" s="18">
        <f t="shared" si="173"/>
        <v>21.244999999999997</v>
      </c>
      <c r="E1937" s="1">
        <f t="shared" si="171"/>
        <v>165</v>
      </c>
      <c r="F1937" s="13">
        <f t="shared" si="172"/>
        <v>0</v>
      </c>
      <c r="H1937" s="1">
        <f t="shared" ref="H1937:H2000" si="174">IF(F1937&gt;H$15,1,0)</f>
        <v>0</v>
      </c>
      <c r="I1937" s="13"/>
    </row>
    <row r="1938" spans="1:9">
      <c r="A1938" s="17">
        <v>19.7</v>
      </c>
      <c r="B1938" s="27">
        <v>44016</v>
      </c>
      <c r="C1938" s="6">
        <f t="shared" ref="C1938:C2001" si="175">A1938+A$16</f>
        <v>20.024999999999999</v>
      </c>
      <c r="D1938" s="18">
        <f t="shared" si="173"/>
        <v>20.744999999999997</v>
      </c>
      <c r="E1938" s="1">
        <f t="shared" ref="E1938:E2001" si="176">E1937+H1938</f>
        <v>165</v>
      </c>
      <c r="F1938" s="13">
        <f t="shared" ref="F1938:F2001" si="177">IF(F$16-$C1938&gt;0,(F$16+F$14-$C1938)*F$15/30,0)</f>
        <v>0</v>
      </c>
      <c r="H1938" s="1">
        <f t="shared" si="174"/>
        <v>0</v>
      </c>
      <c r="I1938" s="13"/>
    </row>
    <row r="1939" spans="1:9">
      <c r="A1939" s="17">
        <v>22.4</v>
      </c>
      <c r="B1939" s="27">
        <v>44017</v>
      </c>
      <c r="C1939" s="6">
        <f t="shared" si="175"/>
        <v>22.724999999999998</v>
      </c>
      <c r="D1939" s="18">
        <f t="shared" si="173"/>
        <v>19.645</v>
      </c>
      <c r="E1939" s="1">
        <f t="shared" si="176"/>
        <v>165</v>
      </c>
      <c r="F1939" s="13">
        <f t="shared" si="177"/>
        <v>0</v>
      </c>
      <c r="H1939" s="1">
        <f t="shared" si="174"/>
        <v>0</v>
      </c>
      <c r="I1939" s="13"/>
    </row>
    <row r="1940" spans="1:9">
      <c r="A1940" s="17">
        <v>20</v>
      </c>
      <c r="B1940" s="27">
        <v>44018</v>
      </c>
      <c r="C1940" s="6">
        <f t="shared" si="175"/>
        <v>20.324999999999999</v>
      </c>
      <c r="D1940" s="18">
        <f t="shared" ref="D1940:D2003" si="178">SUM(C1938:C1942)/5</f>
        <v>18.765000000000001</v>
      </c>
      <c r="E1940" s="1">
        <f t="shared" si="176"/>
        <v>165</v>
      </c>
      <c r="F1940" s="13">
        <f t="shared" si="177"/>
        <v>0</v>
      </c>
      <c r="H1940" s="1">
        <f t="shared" si="174"/>
        <v>0</v>
      </c>
      <c r="I1940" s="13"/>
    </row>
    <row r="1941" spans="1:9">
      <c r="A1941" s="17">
        <v>15.3</v>
      </c>
      <c r="B1941" s="27">
        <v>44019</v>
      </c>
      <c r="C1941" s="6">
        <f t="shared" si="175"/>
        <v>15.625</v>
      </c>
      <c r="D1941" s="18">
        <f t="shared" si="178"/>
        <v>18.464999999999996</v>
      </c>
      <c r="E1941" s="1">
        <f t="shared" si="176"/>
        <v>165</v>
      </c>
      <c r="F1941" s="13">
        <f t="shared" si="177"/>
        <v>0</v>
      </c>
      <c r="H1941" s="1">
        <f t="shared" si="174"/>
        <v>0</v>
      </c>
      <c r="I1941" s="13"/>
    </row>
    <row r="1942" spans="1:9">
      <c r="A1942" s="17">
        <v>14.8</v>
      </c>
      <c r="B1942" s="27">
        <v>44020</v>
      </c>
      <c r="C1942" s="6">
        <f t="shared" si="175"/>
        <v>15.125</v>
      </c>
      <c r="D1942" s="18">
        <f t="shared" si="178"/>
        <v>18.785</v>
      </c>
      <c r="E1942" s="1">
        <f t="shared" si="176"/>
        <v>165</v>
      </c>
      <c r="F1942" s="13">
        <f t="shared" si="177"/>
        <v>0</v>
      </c>
      <c r="H1942" s="1">
        <f t="shared" si="174"/>
        <v>0</v>
      </c>
      <c r="I1942" s="13"/>
    </row>
    <row r="1943" spans="1:9">
      <c r="A1943" s="17">
        <v>18.2</v>
      </c>
      <c r="B1943" s="27">
        <v>44021</v>
      </c>
      <c r="C1943" s="6">
        <f t="shared" si="175"/>
        <v>18.524999999999999</v>
      </c>
      <c r="D1943" s="18">
        <f t="shared" si="178"/>
        <v>17.884999999999998</v>
      </c>
      <c r="E1943" s="1">
        <f t="shared" si="176"/>
        <v>165</v>
      </c>
      <c r="F1943" s="13">
        <f t="shared" si="177"/>
        <v>0</v>
      </c>
      <c r="H1943" s="1">
        <f t="shared" si="174"/>
        <v>0</v>
      </c>
      <c r="I1943" s="13"/>
    </row>
    <row r="1944" spans="1:9">
      <c r="A1944" s="17">
        <v>24</v>
      </c>
      <c r="B1944" s="27">
        <v>44022</v>
      </c>
      <c r="C1944" s="6">
        <f t="shared" si="175"/>
        <v>24.324999999999999</v>
      </c>
      <c r="D1944" s="18">
        <f t="shared" si="178"/>
        <v>17.904999999999998</v>
      </c>
      <c r="E1944" s="1">
        <f t="shared" si="176"/>
        <v>165</v>
      </c>
      <c r="F1944" s="13">
        <f t="shared" si="177"/>
        <v>0</v>
      </c>
      <c r="H1944" s="1">
        <f t="shared" si="174"/>
        <v>0</v>
      </c>
      <c r="I1944" s="13"/>
    </row>
    <row r="1945" spans="1:9">
      <c r="A1945" s="17">
        <v>15.5</v>
      </c>
      <c r="B1945" s="27">
        <v>44023</v>
      </c>
      <c r="C1945" s="6">
        <f t="shared" si="175"/>
        <v>15.824999999999999</v>
      </c>
      <c r="D1945" s="18">
        <f t="shared" si="178"/>
        <v>18.204999999999998</v>
      </c>
      <c r="E1945" s="1">
        <f t="shared" si="176"/>
        <v>165</v>
      </c>
      <c r="F1945" s="13">
        <f t="shared" si="177"/>
        <v>0</v>
      </c>
      <c r="H1945" s="1">
        <f t="shared" si="174"/>
        <v>0</v>
      </c>
      <c r="I1945" s="13"/>
    </row>
    <row r="1946" spans="1:9">
      <c r="A1946" s="17">
        <v>15.4</v>
      </c>
      <c r="B1946" s="27">
        <v>44024</v>
      </c>
      <c r="C1946" s="6">
        <f t="shared" si="175"/>
        <v>15.725</v>
      </c>
      <c r="D1946" s="18">
        <f t="shared" si="178"/>
        <v>18.205000000000002</v>
      </c>
      <c r="E1946" s="1">
        <f t="shared" si="176"/>
        <v>165</v>
      </c>
      <c r="F1946" s="13">
        <f t="shared" si="177"/>
        <v>0</v>
      </c>
      <c r="H1946" s="1">
        <f t="shared" si="174"/>
        <v>0</v>
      </c>
      <c r="I1946" s="13"/>
    </row>
    <row r="1947" spans="1:9">
      <c r="A1947" s="17">
        <v>16.3</v>
      </c>
      <c r="B1947" s="27">
        <v>44025</v>
      </c>
      <c r="C1947" s="6">
        <f t="shared" si="175"/>
        <v>16.625</v>
      </c>
      <c r="D1947" s="18">
        <f t="shared" si="178"/>
        <v>17.044999999999998</v>
      </c>
      <c r="E1947" s="1">
        <f t="shared" si="176"/>
        <v>165</v>
      </c>
      <c r="F1947" s="13">
        <f t="shared" si="177"/>
        <v>0</v>
      </c>
      <c r="H1947" s="1">
        <f t="shared" si="174"/>
        <v>0</v>
      </c>
      <c r="I1947" s="13"/>
    </row>
    <row r="1948" spans="1:9">
      <c r="A1948" s="17">
        <v>18.2</v>
      </c>
      <c r="B1948" s="27">
        <v>44026</v>
      </c>
      <c r="C1948" s="6">
        <f t="shared" si="175"/>
        <v>18.524999999999999</v>
      </c>
      <c r="D1948" s="18">
        <f t="shared" si="178"/>
        <v>16.985000000000003</v>
      </c>
      <c r="E1948" s="1">
        <f t="shared" si="176"/>
        <v>165</v>
      </c>
      <c r="F1948" s="13">
        <f t="shared" si="177"/>
        <v>0</v>
      </c>
      <c r="H1948" s="1">
        <f t="shared" si="174"/>
        <v>0</v>
      </c>
      <c r="I1948" s="13"/>
    </row>
    <row r="1949" spans="1:9">
      <c r="A1949" s="17">
        <v>18.2</v>
      </c>
      <c r="B1949" s="27">
        <v>44027</v>
      </c>
      <c r="C1949" s="6">
        <f t="shared" si="175"/>
        <v>18.524999999999999</v>
      </c>
      <c r="D1949" s="18">
        <f t="shared" si="178"/>
        <v>17.044999999999998</v>
      </c>
      <c r="E1949" s="1">
        <f t="shared" si="176"/>
        <v>165</v>
      </c>
      <c r="F1949" s="13">
        <f t="shared" si="177"/>
        <v>0</v>
      </c>
      <c r="H1949" s="1">
        <f t="shared" si="174"/>
        <v>0</v>
      </c>
      <c r="I1949" s="13"/>
    </row>
    <row r="1950" spans="1:9">
      <c r="A1950" s="17">
        <v>15.2</v>
      </c>
      <c r="B1950" s="27">
        <v>44028</v>
      </c>
      <c r="C1950" s="6">
        <f t="shared" si="175"/>
        <v>15.524999999999999</v>
      </c>
      <c r="D1950" s="18">
        <f t="shared" si="178"/>
        <v>17.285</v>
      </c>
      <c r="E1950" s="1">
        <f t="shared" si="176"/>
        <v>165</v>
      </c>
      <c r="F1950" s="13">
        <f t="shared" si="177"/>
        <v>0</v>
      </c>
      <c r="H1950" s="1">
        <f t="shared" si="174"/>
        <v>0</v>
      </c>
      <c r="I1950" s="13"/>
    </row>
    <row r="1951" spans="1:9">
      <c r="A1951" s="17">
        <v>15.7</v>
      </c>
      <c r="B1951" s="27">
        <v>44029</v>
      </c>
      <c r="C1951" s="6">
        <f t="shared" si="175"/>
        <v>16.024999999999999</v>
      </c>
      <c r="D1951" s="18">
        <f t="shared" si="178"/>
        <v>17.784999999999997</v>
      </c>
      <c r="E1951" s="1">
        <f t="shared" si="176"/>
        <v>165</v>
      </c>
      <c r="F1951" s="13">
        <f t="shared" si="177"/>
        <v>0</v>
      </c>
      <c r="H1951" s="1">
        <f t="shared" si="174"/>
        <v>0</v>
      </c>
      <c r="I1951" s="13"/>
    </row>
    <row r="1952" spans="1:9">
      <c r="A1952" s="17">
        <v>17.5</v>
      </c>
      <c r="B1952" s="27">
        <v>44030</v>
      </c>
      <c r="C1952" s="6">
        <f t="shared" si="175"/>
        <v>17.824999999999999</v>
      </c>
      <c r="D1952" s="18">
        <f t="shared" si="178"/>
        <v>18.545000000000002</v>
      </c>
      <c r="E1952" s="1">
        <f t="shared" si="176"/>
        <v>165</v>
      </c>
      <c r="F1952" s="13">
        <f t="shared" si="177"/>
        <v>0</v>
      </c>
      <c r="H1952" s="1">
        <f t="shared" si="174"/>
        <v>0</v>
      </c>
      <c r="I1952" s="13"/>
    </row>
    <row r="1953" spans="1:9">
      <c r="A1953" s="17">
        <v>20.7</v>
      </c>
      <c r="B1953" s="27">
        <v>44031</v>
      </c>
      <c r="C1953" s="6">
        <f t="shared" si="175"/>
        <v>21.024999999999999</v>
      </c>
      <c r="D1953" s="18">
        <f t="shared" si="178"/>
        <v>19.484999999999996</v>
      </c>
      <c r="E1953" s="1">
        <f t="shared" si="176"/>
        <v>165</v>
      </c>
      <c r="F1953" s="13">
        <f t="shared" si="177"/>
        <v>0</v>
      </c>
      <c r="H1953" s="1">
        <f t="shared" si="174"/>
        <v>0</v>
      </c>
      <c r="I1953" s="13"/>
    </row>
    <row r="1954" spans="1:9">
      <c r="A1954" s="17">
        <v>22</v>
      </c>
      <c r="B1954" s="27">
        <v>44032</v>
      </c>
      <c r="C1954" s="6">
        <f t="shared" si="175"/>
        <v>22.324999999999999</v>
      </c>
      <c r="D1954" s="18">
        <f t="shared" si="178"/>
        <v>20.064999999999998</v>
      </c>
      <c r="E1954" s="1">
        <f t="shared" si="176"/>
        <v>165</v>
      </c>
      <c r="F1954" s="13">
        <f t="shared" si="177"/>
        <v>0</v>
      </c>
      <c r="H1954" s="1">
        <f t="shared" si="174"/>
        <v>0</v>
      </c>
      <c r="I1954" s="13"/>
    </row>
    <row r="1955" spans="1:9">
      <c r="A1955" s="17">
        <v>19.899999999999999</v>
      </c>
      <c r="B1955" s="27">
        <v>44033</v>
      </c>
      <c r="C1955" s="6">
        <f t="shared" si="175"/>
        <v>20.224999999999998</v>
      </c>
      <c r="D1955" s="18">
        <f t="shared" si="178"/>
        <v>20.284999999999997</v>
      </c>
      <c r="E1955" s="1">
        <f t="shared" si="176"/>
        <v>165</v>
      </c>
      <c r="F1955" s="13">
        <f t="shared" si="177"/>
        <v>0</v>
      </c>
      <c r="H1955" s="1">
        <f t="shared" si="174"/>
        <v>0</v>
      </c>
      <c r="I1955" s="13"/>
    </row>
    <row r="1956" spans="1:9">
      <c r="A1956" s="17">
        <v>18.600000000000001</v>
      </c>
      <c r="B1956" s="27">
        <v>44034</v>
      </c>
      <c r="C1956" s="6">
        <f t="shared" si="175"/>
        <v>18.925000000000001</v>
      </c>
      <c r="D1956" s="18">
        <f t="shared" si="178"/>
        <v>20.204999999999998</v>
      </c>
      <c r="E1956" s="1">
        <f t="shared" si="176"/>
        <v>165</v>
      </c>
      <c r="F1956" s="13">
        <f t="shared" si="177"/>
        <v>0</v>
      </c>
      <c r="H1956" s="1">
        <f t="shared" si="174"/>
        <v>0</v>
      </c>
      <c r="I1956" s="13"/>
    </row>
    <row r="1957" spans="1:9">
      <c r="A1957" s="17">
        <v>18.600000000000001</v>
      </c>
      <c r="B1957" s="27">
        <v>44035</v>
      </c>
      <c r="C1957" s="6">
        <f t="shared" si="175"/>
        <v>18.925000000000001</v>
      </c>
      <c r="D1957" s="18">
        <f t="shared" si="178"/>
        <v>20.205000000000002</v>
      </c>
      <c r="E1957" s="1">
        <f t="shared" si="176"/>
        <v>165</v>
      </c>
      <c r="F1957" s="13">
        <f t="shared" si="177"/>
        <v>0</v>
      </c>
      <c r="H1957" s="1">
        <f t="shared" si="174"/>
        <v>0</v>
      </c>
      <c r="I1957" s="13"/>
    </row>
    <row r="1958" spans="1:9">
      <c r="A1958" s="17">
        <v>20.3</v>
      </c>
      <c r="B1958" s="27">
        <v>44036</v>
      </c>
      <c r="C1958" s="6">
        <f t="shared" si="175"/>
        <v>20.625</v>
      </c>
      <c r="D1958" s="18">
        <f t="shared" si="178"/>
        <v>20.204999999999998</v>
      </c>
      <c r="E1958" s="1">
        <f t="shared" si="176"/>
        <v>165</v>
      </c>
      <c r="F1958" s="13">
        <f t="shared" si="177"/>
        <v>0</v>
      </c>
      <c r="H1958" s="1">
        <f t="shared" si="174"/>
        <v>0</v>
      </c>
      <c r="I1958" s="13"/>
    </row>
    <row r="1959" spans="1:9">
      <c r="A1959" s="17">
        <v>22</v>
      </c>
      <c r="B1959" s="27">
        <v>44037</v>
      </c>
      <c r="C1959" s="6">
        <f t="shared" si="175"/>
        <v>22.324999999999999</v>
      </c>
      <c r="D1959" s="18">
        <f t="shared" si="178"/>
        <v>20.744999999999997</v>
      </c>
      <c r="E1959" s="1">
        <f t="shared" si="176"/>
        <v>165</v>
      </c>
      <c r="F1959" s="13">
        <f t="shared" si="177"/>
        <v>0</v>
      </c>
      <c r="H1959" s="1">
        <f t="shared" si="174"/>
        <v>0</v>
      </c>
      <c r="I1959" s="13"/>
    </row>
    <row r="1960" spans="1:9">
      <c r="A1960" s="17">
        <v>19.899999999999999</v>
      </c>
      <c r="B1960" s="27">
        <v>44038</v>
      </c>
      <c r="C1960" s="6">
        <f t="shared" si="175"/>
        <v>20.224999999999998</v>
      </c>
      <c r="D1960" s="18">
        <f t="shared" si="178"/>
        <v>21.945</v>
      </c>
      <c r="E1960" s="1">
        <f t="shared" si="176"/>
        <v>165</v>
      </c>
      <c r="F1960" s="13">
        <f t="shared" si="177"/>
        <v>0</v>
      </c>
      <c r="H1960" s="1">
        <f t="shared" si="174"/>
        <v>0</v>
      </c>
      <c r="I1960" s="13"/>
    </row>
    <row r="1961" spans="1:9">
      <c r="A1961" s="17">
        <v>21.3</v>
      </c>
      <c r="B1961" s="27">
        <v>44039</v>
      </c>
      <c r="C1961" s="6">
        <f t="shared" si="175"/>
        <v>21.625</v>
      </c>
      <c r="D1961" s="18">
        <f t="shared" si="178"/>
        <v>22.364999999999998</v>
      </c>
      <c r="E1961" s="1">
        <f t="shared" si="176"/>
        <v>165</v>
      </c>
      <c r="F1961" s="13">
        <f t="shared" si="177"/>
        <v>0</v>
      </c>
      <c r="H1961" s="1">
        <f t="shared" si="174"/>
        <v>0</v>
      </c>
      <c r="I1961" s="13"/>
    </row>
    <row r="1962" spans="1:9">
      <c r="A1962" s="17">
        <v>24.6</v>
      </c>
      <c r="B1962" s="27">
        <v>44040</v>
      </c>
      <c r="C1962" s="6">
        <f t="shared" si="175"/>
        <v>24.925000000000001</v>
      </c>
      <c r="D1962" s="18">
        <f t="shared" si="178"/>
        <v>22.144999999999996</v>
      </c>
      <c r="E1962" s="1">
        <f t="shared" si="176"/>
        <v>165</v>
      </c>
      <c r="F1962" s="13">
        <f t="shared" si="177"/>
        <v>0</v>
      </c>
      <c r="H1962" s="1">
        <f t="shared" si="174"/>
        <v>0</v>
      </c>
      <c r="I1962" s="13"/>
    </row>
    <row r="1963" spans="1:9">
      <c r="A1963" s="17">
        <v>22.4</v>
      </c>
      <c r="B1963" s="27">
        <v>44041</v>
      </c>
      <c r="C1963" s="6">
        <f t="shared" si="175"/>
        <v>22.724999999999998</v>
      </c>
      <c r="D1963" s="18">
        <f t="shared" si="178"/>
        <v>22.564999999999998</v>
      </c>
      <c r="E1963" s="1">
        <f t="shared" si="176"/>
        <v>165</v>
      </c>
      <c r="F1963" s="13">
        <f t="shared" si="177"/>
        <v>0</v>
      </c>
      <c r="H1963" s="1">
        <f t="shared" si="174"/>
        <v>0</v>
      </c>
      <c r="I1963" s="13"/>
    </row>
    <row r="1964" spans="1:9">
      <c r="A1964" s="17">
        <v>20.9</v>
      </c>
      <c r="B1964" s="27">
        <v>44042</v>
      </c>
      <c r="C1964" s="6">
        <f t="shared" si="175"/>
        <v>21.224999999999998</v>
      </c>
      <c r="D1964" s="18">
        <f t="shared" si="178"/>
        <v>22.824999999999999</v>
      </c>
      <c r="E1964" s="1">
        <f t="shared" si="176"/>
        <v>165</v>
      </c>
      <c r="F1964" s="13">
        <f t="shared" si="177"/>
        <v>0</v>
      </c>
      <c r="H1964" s="1">
        <f t="shared" si="174"/>
        <v>0</v>
      </c>
      <c r="I1964" s="13"/>
    </row>
    <row r="1965" spans="1:9">
      <c r="A1965" s="17">
        <v>22</v>
      </c>
      <c r="B1965" s="27">
        <v>44043</v>
      </c>
      <c r="C1965" s="6">
        <f t="shared" si="175"/>
        <v>22.324999999999999</v>
      </c>
      <c r="D1965" s="18">
        <f t="shared" si="178"/>
        <v>21.805</v>
      </c>
      <c r="E1965" s="1">
        <f t="shared" si="176"/>
        <v>165</v>
      </c>
      <c r="F1965" s="13">
        <f t="shared" si="177"/>
        <v>0</v>
      </c>
      <c r="H1965" s="1">
        <f t="shared" si="174"/>
        <v>0</v>
      </c>
      <c r="I1965" s="13"/>
    </row>
    <row r="1966" spans="1:9">
      <c r="A1966" s="17">
        <v>22.6</v>
      </c>
      <c r="B1966" s="27">
        <v>44044</v>
      </c>
      <c r="C1966" s="6">
        <f t="shared" si="175"/>
        <v>22.925000000000001</v>
      </c>
      <c r="D1966" s="18">
        <f t="shared" si="178"/>
        <v>20.645</v>
      </c>
      <c r="E1966" s="1">
        <f t="shared" si="176"/>
        <v>165</v>
      </c>
      <c r="F1966" s="13">
        <f t="shared" si="177"/>
        <v>0</v>
      </c>
      <c r="H1966" s="1">
        <f t="shared" si="174"/>
        <v>0</v>
      </c>
      <c r="I1966" s="13"/>
    </row>
    <row r="1967" spans="1:9">
      <c r="A1967" s="17">
        <v>19.5</v>
      </c>
      <c r="B1967" s="27">
        <v>44045</v>
      </c>
      <c r="C1967" s="6">
        <f t="shared" si="175"/>
        <v>19.824999999999999</v>
      </c>
      <c r="D1967" s="18">
        <f t="shared" si="178"/>
        <v>19.484999999999999</v>
      </c>
      <c r="E1967" s="1">
        <f t="shared" si="176"/>
        <v>165</v>
      </c>
      <c r="F1967" s="13">
        <f t="shared" si="177"/>
        <v>0</v>
      </c>
      <c r="H1967" s="1">
        <f t="shared" si="174"/>
        <v>0</v>
      </c>
      <c r="I1967" s="13"/>
    </row>
    <row r="1968" spans="1:9">
      <c r="A1968" s="17">
        <v>16.600000000000001</v>
      </c>
      <c r="B1968" s="27">
        <v>44046</v>
      </c>
      <c r="C1968" s="6">
        <f t="shared" si="175"/>
        <v>16.925000000000001</v>
      </c>
      <c r="D1968" s="18">
        <f t="shared" si="178"/>
        <v>18.625</v>
      </c>
      <c r="E1968" s="1">
        <f t="shared" si="176"/>
        <v>165</v>
      </c>
      <c r="F1968" s="13">
        <f t="shared" si="177"/>
        <v>0</v>
      </c>
      <c r="H1968" s="1">
        <f t="shared" si="174"/>
        <v>0</v>
      </c>
      <c r="I1968" s="13"/>
    </row>
    <row r="1969" spans="1:9">
      <c r="A1969" s="17">
        <v>15.1</v>
      </c>
      <c r="B1969" s="27">
        <v>44047</v>
      </c>
      <c r="C1969" s="6">
        <f t="shared" si="175"/>
        <v>15.424999999999999</v>
      </c>
      <c r="D1969" s="18">
        <f t="shared" si="178"/>
        <v>18.164999999999999</v>
      </c>
      <c r="E1969" s="1">
        <f t="shared" si="176"/>
        <v>165</v>
      </c>
      <c r="F1969" s="13">
        <f t="shared" si="177"/>
        <v>0</v>
      </c>
      <c r="H1969" s="1">
        <f t="shared" si="174"/>
        <v>0</v>
      </c>
      <c r="I1969" s="13"/>
    </row>
    <row r="1970" spans="1:9">
      <c r="A1970" s="17">
        <v>17.7</v>
      </c>
      <c r="B1970" s="27">
        <v>44048</v>
      </c>
      <c r="C1970" s="6">
        <f t="shared" si="175"/>
        <v>18.024999999999999</v>
      </c>
      <c r="D1970" s="18">
        <f t="shared" si="178"/>
        <v>18.905000000000001</v>
      </c>
      <c r="E1970" s="1">
        <f t="shared" si="176"/>
        <v>165</v>
      </c>
      <c r="F1970" s="13">
        <f t="shared" si="177"/>
        <v>0</v>
      </c>
      <c r="H1970" s="1">
        <f t="shared" si="174"/>
        <v>0</v>
      </c>
      <c r="I1970" s="13"/>
    </row>
    <row r="1971" spans="1:9">
      <c r="A1971" s="17">
        <v>20.3</v>
      </c>
      <c r="B1971" s="27">
        <v>44049</v>
      </c>
      <c r="C1971" s="6">
        <f t="shared" si="175"/>
        <v>20.625</v>
      </c>
      <c r="D1971" s="18">
        <f t="shared" si="178"/>
        <v>20.464999999999996</v>
      </c>
      <c r="E1971" s="1">
        <f t="shared" si="176"/>
        <v>165</v>
      </c>
      <c r="F1971" s="13">
        <f t="shared" si="177"/>
        <v>0</v>
      </c>
      <c r="H1971" s="1">
        <f t="shared" si="174"/>
        <v>0</v>
      </c>
      <c r="I1971" s="13"/>
    </row>
    <row r="1972" spans="1:9">
      <c r="A1972" s="17">
        <v>23.2</v>
      </c>
      <c r="B1972" s="27">
        <v>44050</v>
      </c>
      <c r="C1972" s="6">
        <f t="shared" si="175"/>
        <v>23.524999999999999</v>
      </c>
      <c r="D1972" s="18">
        <f t="shared" si="178"/>
        <v>22.404999999999998</v>
      </c>
      <c r="E1972" s="1">
        <f t="shared" si="176"/>
        <v>165</v>
      </c>
      <c r="F1972" s="13">
        <f t="shared" si="177"/>
        <v>0</v>
      </c>
      <c r="H1972" s="1">
        <f t="shared" si="174"/>
        <v>0</v>
      </c>
      <c r="I1972" s="13"/>
    </row>
    <row r="1973" spans="1:9">
      <c r="A1973" s="17">
        <v>24.4</v>
      </c>
      <c r="B1973" s="27">
        <v>44051</v>
      </c>
      <c r="C1973" s="6">
        <f t="shared" si="175"/>
        <v>24.724999999999998</v>
      </c>
      <c r="D1973" s="18">
        <f t="shared" si="178"/>
        <v>23.405000000000001</v>
      </c>
      <c r="E1973" s="1">
        <f t="shared" si="176"/>
        <v>165</v>
      </c>
      <c r="F1973" s="13">
        <f t="shared" si="177"/>
        <v>0</v>
      </c>
      <c r="H1973" s="1">
        <f t="shared" si="174"/>
        <v>0</v>
      </c>
      <c r="I1973" s="13"/>
    </row>
    <row r="1974" spans="1:9">
      <c r="A1974" s="17">
        <v>24.8</v>
      </c>
      <c r="B1974" s="27">
        <v>44052</v>
      </c>
      <c r="C1974" s="6">
        <f t="shared" si="175"/>
        <v>25.125</v>
      </c>
      <c r="D1974" s="18">
        <f t="shared" si="178"/>
        <v>23.925000000000001</v>
      </c>
      <c r="E1974" s="1">
        <f t="shared" si="176"/>
        <v>165</v>
      </c>
      <c r="F1974" s="13">
        <f t="shared" si="177"/>
        <v>0</v>
      </c>
      <c r="H1974" s="1">
        <f t="shared" si="174"/>
        <v>0</v>
      </c>
      <c r="I1974" s="13"/>
    </row>
    <row r="1975" spans="1:9">
      <c r="A1975" s="17">
        <v>22.7</v>
      </c>
      <c r="B1975" s="27">
        <v>44053</v>
      </c>
      <c r="C1975" s="6">
        <f t="shared" si="175"/>
        <v>23.024999999999999</v>
      </c>
      <c r="D1975" s="18">
        <f t="shared" si="178"/>
        <v>24.044999999999998</v>
      </c>
      <c r="E1975" s="1">
        <f t="shared" si="176"/>
        <v>165</v>
      </c>
      <c r="F1975" s="13">
        <f t="shared" si="177"/>
        <v>0</v>
      </c>
      <c r="H1975" s="1">
        <f t="shared" si="174"/>
        <v>0</v>
      </c>
      <c r="I1975" s="13"/>
    </row>
    <row r="1976" spans="1:9">
      <c r="A1976" s="17">
        <v>22.9</v>
      </c>
      <c r="B1976" s="27">
        <v>44054</v>
      </c>
      <c r="C1976" s="6">
        <f t="shared" si="175"/>
        <v>23.224999999999998</v>
      </c>
      <c r="D1976" s="18">
        <f t="shared" si="178"/>
        <v>24.024999999999999</v>
      </c>
      <c r="E1976" s="1">
        <f t="shared" si="176"/>
        <v>165</v>
      </c>
      <c r="F1976" s="13">
        <f t="shared" si="177"/>
        <v>0</v>
      </c>
      <c r="H1976" s="1">
        <f t="shared" si="174"/>
        <v>0</v>
      </c>
      <c r="I1976" s="13"/>
    </row>
    <row r="1977" spans="1:9">
      <c r="A1977" s="17">
        <v>23.8</v>
      </c>
      <c r="B1977" s="27">
        <v>44055</v>
      </c>
      <c r="C1977" s="6">
        <f t="shared" si="175"/>
        <v>24.125</v>
      </c>
      <c r="D1977" s="18">
        <f t="shared" si="178"/>
        <v>23.445</v>
      </c>
      <c r="E1977" s="1">
        <f t="shared" si="176"/>
        <v>165</v>
      </c>
      <c r="F1977" s="13">
        <f t="shared" si="177"/>
        <v>0</v>
      </c>
      <c r="H1977" s="1">
        <f t="shared" si="174"/>
        <v>0</v>
      </c>
      <c r="I1977" s="13"/>
    </row>
    <row r="1978" spans="1:9">
      <c r="A1978" s="17">
        <v>24.3</v>
      </c>
      <c r="B1978" s="27">
        <v>44056</v>
      </c>
      <c r="C1978" s="6">
        <f t="shared" si="175"/>
        <v>24.625</v>
      </c>
      <c r="D1978" s="18">
        <f t="shared" si="178"/>
        <v>23.044999999999998</v>
      </c>
      <c r="E1978" s="1">
        <f t="shared" si="176"/>
        <v>165</v>
      </c>
      <c r="F1978" s="13">
        <f t="shared" si="177"/>
        <v>0</v>
      </c>
      <c r="H1978" s="1">
        <f t="shared" si="174"/>
        <v>0</v>
      </c>
      <c r="I1978" s="13"/>
    </row>
    <row r="1979" spans="1:9">
      <c r="A1979" s="17">
        <v>21.9</v>
      </c>
      <c r="B1979" s="27">
        <v>44057</v>
      </c>
      <c r="C1979" s="6">
        <f t="shared" si="175"/>
        <v>22.224999999999998</v>
      </c>
      <c r="D1979" s="18">
        <f t="shared" si="178"/>
        <v>22.844999999999999</v>
      </c>
      <c r="E1979" s="1">
        <f t="shared" si="176"/>
        <v>165</v>
      </c>
      <c r="F1979" s="13">
        <f t="shared" si="177"/>
        <v>0</v>
      </c>
      <c r="H1979" s="1">
        <f t="shared" si="174"/>
        <v>0</v>
      </c>
      <c r="I1979" s="13"/>
    </row>
    <row r="1980" spans="1:9">
      <c r="A1980" s="17">
        <v>20.7</v>
      </c>
      <c r="B1980" s="27">
        <v>44058</v>
      </c>
      <c r="C1980" s="6">
        <f t="shared" si="175"/>
        <v>21.024999999999999</v>
      </c>
      <c r="D1980" s="18">
        <f t="shared" si="178"/>
        <v>22.344999999999999</v>
      </c>
      <c r="E1980" s="1">
        <f t="shared" si="176"/>
        <v>165</v>
      </c>
      <c r="F1980" s="13">
        <f t="shared" si="177"/>
        <v>0</v>
      </c>
      <c r="H1980" s="1">
        <f t="shared" si="174"/>
        <v>0</v>
      </c>
      <c r="I1980" s="13"/>
    </row>
    <row r="1981" spans="1:9">
      <c r="A1981" s="17">
        <v>21.9</v>
      </c>
      <c r="B1981" s="27">
        <v>44059</v>
      </c>
      <c r="C1981" s="6">
        <f t="shared" si="175"/>
        <v>22.224999999999998</v>
      </c>
      <c r="D1981" s="18">
        <f t="shared" si="178"/>
        <v>21.384999999999998</v>
      </c>
      <c r="E1981" s="1">
        <f t="shared" si="176"/>
        <v>165</v>
      </c>
      <c r="F1981" s="13">
        <f t="shared" si="177"/>
        <v>0</v>
      </c>
      <c r="H1981" s="1">
        <f t="shared" si="174"/>
        <v>0</v>
      </c>
      <c r="I1981" s="13"/>
    </row>
    <row r="1982" spans="1:9">
      <c r="A1982" s="17">
        <v>21.3</v>
      </c>
      <c r="B1982" s="27">
        <v>44060</v>
      </c>
      <c r="C1982" s="6">
        <f t="shared" si="175"/>
        <v>21.625</v>
      </c>
      <c r="D1982" s="18">
        <f t="shared" si="178"/>
        <v>20.984999999999999</v>
      </c>
      <c r="E1982" s="1">
        <f t="shared" si="176"/>
        <v>165</v>
      </c>
      <c r="F1982" s="13">
        <f t="shared" si="177"/>
        <v>0</v>
      </c>
      <c r="H1982" s="1">
        <f t="shared" si="174"/>
        <v>0</v>
      </c>
      <c r="I1982" s="13"/>
    </row>
    <row r="1983" spans="1:9">
      <c r="A1983" s="17">
        <v>19.5</v>
      </c>
      <c r="B1983" s="27">
        <v>44061</v>
      </c>
      <c r="C1983" s="6">
        <f t="shared" si="175"/>
        <v>19.824999999999999</v>
      </c>
      <c r="D1983" s="18">
        <f t="shared" si="178"/>
        <v>21.224999999999998</v>
      </c>
      <c r="E1983" s="1">
        <f t="shared" si="176"/>
        <v>165</v>
      </c>
      <c r="F1983" s="13">
        <f t="shared" si="177"/>
        <v>0</v>
      </c>
      <c r="H1983" s="1">
        <f t="shared" si="174"/>
        <v>0</v>
      </c>
      <c r="I1983" s="13"/>
    </row>
    <row r="1984" spans="1:9">
      <c r="A1984" s="17">
        <v>19.899999999999999</v>
      </c>
      <c r="B1984" s="27">
        <v>44062</v>
      </c>
      <c r="C1984" s="6">
        <f t="shared" si="175"/>
        <v>20.224999999999998</v>
      </c>
      <c r="D1984" s="18">
        <f t="shared" si="178"/>
        <v>21.764999999999997</v>
      </c>
      <c r="E1984" s="1">
        <f t="shared" si="176"/>
        <v>165</v>
      </c>
      <c r="F1984" s="13">
        <f t="shared" si="177"/>
        <v>0</v>
      </c>
      <c r="H1984" s="1">
        <f t="shared" si="174"/>
        <v>0</v>
      </c>
      <c r="I1984" s="13"/>
    </row>
    <row r="1985" spans="1:9">
      <c r="A1985" s="17">
        <v>21.9</v>
      </c>
      <c r="B1985" s="27">
        <v>44063</v>
      </c>
      <c r="C1985" s="6">
        <f t="shared" si="175"/>
        <v>22.224999999999998</v>
      </c>
      <c r="D1985" s="18">
        <f t="shared" si="178"/>
        <v>21.904999999999998</v>
      </c>
      <c r="E1985" s="1">
        <f t="shared" si="176"/>
        <v>165</v>
      </c>
      <c r="F1985" s="13">
        <f t="shared" si="177"/>
        <v>0</v>
      </c>
      <c r="H1985" s="1">
        <f t="shared" si="174"/>
        <v>0</v>
      </c>
      <c r="I1985" s="13"/>
    </row>
    <row r="1986" spans="1:9">
      <c r="A1986" s="17">
        <v>24.6</v>
      </c>
      <c r="B1986" s="27">
        <v>44064</v>
      </c>
      <c r="C1986" s="6">
        <f t="shared" si="175"/>
        <v>24.925000000000001</v>
      </c>
      <c r="D1986" s="18">
        <f t="shared" si="178"/>
        <v>21.884999999999998</v>
      </c>
      <c r="E1986" s="1">
        <f t="shared" si="176"/>
        <v>165</v>
      </c>
      <c r="F1986" s="13">
        <f t="shared" si="177"/>
        <v>0</v>
      </c>
      <c r="H1986" s="1">
        <f t="shared" si="174"/>
        <v>0</v>
      </c>
      <c r="I1986" s="13"/>
    </row>
    <row r="1987" spans="1:9">
      <c r="A1987" s="17">
        <v>22</v>
      </c>
      <c r="B1987" s="27">
        <v>44065</v>
      </c>
      <c r="C1987" s="6">
        <f t="shared" si="175"/>
        <v>22.324999999999999</v>
      </c>
      <c r="D1987" s="18">
        <f t="shared" si="178"/>
        <v>21.504999999999999</v>
      </c>
      <c r="E1987" s="1">
        <f t="shared" si="176"/>
        <v>165</v>
      </c>
      <c r="F1987" s="13">
        <f t="shared" si="177"/>
        <v>0</v>
      </c>
      <c r="H1987" s="1">
        <f t="shared" si="174"/>
        <v>0</v>
      </c>
      <c r="I1987" s="13"/>
    </row>
    <row r="1988" spans="1:9">
      <c r="A1988" s="17">
        <v>19.399999999999999</v>
      </c>
      <c r="B1988" s="27">
        <v>44066</v>
      </c>
      <c r="C1988" s="6">
        <f t="shared" si="175"/>
        <v>19.724999999999998</v>
      </c>
      <c r="D1988" s="18">
        <f t="shared" si="178"/>
        <v>20.744999999999997</v>
      </c>
      <c r="E1988" s="1">
        <f t="shared" si="176"/>
        <v>165</v>
      </c>
      <c r="F1988" s="13">
        <f t="shared" si="177"/>
        <v>0</v>
      </c>
      <c r="H1988" s="1">
        <f t="shared" si="174"/>
        <v>0</v>
      </c>
      <c r="I1988" s="13"/>
    </row>
    <row r="1989" spans="1:9">
      <c r="A1989" s="17">
        <v>18</v>
      </c>
      <c r="B1989" s="27">
        <v>44067</v>
      </c>
      <c r="C1989" s="6">
        <f t="shared" si="175"/>
        <v>18.324999999999999</v>
      </c>
      <c r="D1989" s="18">
        <f t="shared" si="178"/>
        <v>20.145</v>
      </c>
      <c r="E1989" s="1">
        <f t="shared" si="176"/>
        <v>165</v>
      </c>
      <c r="F1989" s="13">
        <f t="shared" si="177"/>
        <v>0</v>
      </c>
      <c r="H1989" s="1">
        <f t="shared" si="174"/>
        <v>0</v>
      </c>
      <c r="I1989" s="13"/>
    </row>
    <row r="1990" spans="1:9">
      <c r="A1990" s="17">
        <v>18.100000000000001</v>
      </c>
      <c r="B1990" s="27">
        <v>44068</v>
      </c>
      <c r="C1990" s="6">
        <f t="shared" si="175"/>
        <v>18.425000000000001</v>
      </c>
      <c r="D1990" s="18">
        <f t="shared" si="178"/>
        <v>19.344999999999999</v>
      </c>
      <c r="E1990" s="1">
        <f t="shared" si="176"/>
        <v>165</v>
      </c>
      <c r="F1990" s="13">
        <f t="shared" si="177"/>
        <v>0</v>
      </c>
      <c r="H1990" s="1">
        <f t="shared" si="174"/>
        <v>0</v>
      </c>
      <c r="I1990" s="13"/>
    </row>
    <row r="1991" spans="1:9">
      <c r="A1991" s="17">
        <v>21.6</v>
      </c>
      <c r="B1991" s="27">
        <v>44069</v>
      </c>
      <c r="C1991" s="6">
        <f t="shared" si="175"/>
        <v>21.925000000000001</v>
      </c>
      <c r="D1991" s="18">
        <f t="shared" si="178"/>
        <v>19.005000000000003</v>
      </c>
      <c r="E1991" s="1">
        <f t="shared" si="176"/>
        <v>165</v>
      </c>
      <c r="F1991" s="13">
        <f t="shared" si="177"/>
        <v>0</v>
      </c>
      <c r="H1991" s="1">
        <f t="shared" si="174"/>
        <v>0</v>
      </c>
      <c r="I1991" s="13"/>
    </row>
    <row r="1992" spans="1:9">
      <c r="A1992" s="17">
        <v>18</v>
      </c>
      <c r="B1992" s="27">
        <v>44070</v>
      </c>
      <c r="C1992" s="6">
        <f t="shared" si="175"/>
        <v>18.324999999999999</v>
      </c>
      <c r="D1992" s="18">
        <f t="shared" si="178"/>
        <v>18.864999999999998</v>
      </c>
      <c r="E1992" s="1">
        <f t="shared" si="176"/>
        <v>165</v>
      </c>
      <c r="F1992" s="13">
        <f t="shared" si="177"/>
        <v>0</v>
      </c>
      <c r="H1992" s="1">
        <f t="shared" si="174"/>
        <v>0</v>
      </c>
      <c r="I1992" s="13"/>
    </row>
    <row r="1993" spans="1:9">
      <c r="A1993" s="17">
        <v>17.7</v>
      </c>
      <c r="B1993" s="27">
        <v>44071</v>
      </c>
      <c r="C1993" s="6">
        <f t="shared" si="175"/>
        <v>18.024999999999999</v>
      </c>
      <c r="D1993" s="18">
        <f t="shared" si="178"/>
        <v>18.545000000000002</v>
      </c>
      <c r="E1993" s="1">
        <f t="shared" si="176"/>
        <v>165</v>
      </c>
      <c r="F1993" s="13">
        <f t="shared" si="177"/>
        <v>0</v>
      </c>
      <c r="H1993" s="1">
        <f t="shared" si="174"/>
        <v>0</v>
      </c>
      <c r="I1993" s="13"/>
    </row>
    <row r="1994" spans="1:9">
      <c r="A1994" s="17">
        <v>17.3</v>
      </c>
      <c r="B1994" s="27">
        <v>44072</v>
      </c>
      <c r="C1994" s="6">
        <f t="shared" si="175"/>
        <v>17.625</v>
      </c>
      <c r="D1994" s="18">
        <f t="shared" si="178"/>
        <v>17.364999999999998</v>
      </c>
      <c r="E1994" s="1">
        <f t="shared" si="176"/>
        <v>165</v>
      </c>
      <c r="F1994" s="13">
        <f t="shared" si="177"/>
        <v>0</v>
      </c>
      <c r="H1994" s="1">
        <f t="shared" si="174"/>
        <v>0</v>
      </c>
      <c r="I1994" s="13"/>
    </row>
    <row r="1995" spans="1:9">
      <c r="A1995" s="17">
        <v>16.5</v>
      </c>
      <c r="B1995" s="27">
        <v>44073</v>
      </c>
      <c r="C1995" s="6">
        <f t="shared" si="175"/>
        <v>16.824999999999999</v>
      </c>
      <c r="D1995" s="18">
        <f t="shared" si="178"/>
        <v>16.524999999999999</v>
      </c>
      <c r="E1995" s="1">
        <f t="shared" si="176"/>
        <v>165</v>
      </c>
      <c r="F1995" s="13">
        <f t="shared" si="177"/>
        <v>0</v>
      </c>
      <c r="H1995" s="1">
        <f t="shared" si="174"/>
        <v>0</v>
      </c>
      <c r="I1995" s="13"/>
    </row>
    <row r="1996" spans="1:9">
      <c r="A1996" s="17">
        <v>15.7</v>
      </c>
      <c r="B1996" s="27">
        <v>44074</v>
      </c>
      <c r="C1996" s="6">
        <f t="shared" si="175"/>
        <v>16.024999999999999</v>
      </c>
      <c r="D1996" s="18">
        <f t="shared" si="178"/>
        <v>15.785</v>
      </c>
      <c r="E1996" s="1">
        <f t="shared" si="176"/>
        <v>165</v>
      </c>
      <c r="F1996" s="13">
        <f t="shared" si="177"/>
        <v>0</v>
      </c>
      <c r="H1996" s="1">
        <f t="shared" si="174"/>
        <v>0</v>
      </c>
      <c r="I1996" s="13"/>
    </row>
    <row r="1997" spans="1:9">
      <c r="A1997" s="17">
        <v>13.8</v>
      </c>
      <c r="B1997" s="27">
        <v>44075</v>
      </c>
      <c r="C1997" s="6">
        <f t="shared" si="175"/>
        <v>14.125</v>
      </c>
      <c r="D1997" s="18">
        <f t="shared" si="178"/>
        <v>15.564999999999998</v>
      </c>
      <c r="E1997" s="1">
        <f t="shared" si="176"/>
        <v>165</v>
      </c>
      <c r="F1997" s="13">
        <f t="shared" si="177"/>
        <v>0</v>
      </c>
      <c r="H1997" s="1">
        <f t="shared" si="174"/>
        <v>0</v>
      </c>
      <c r="I1997" s="13"/>
    </row>
    <row r="1998" spans="1:9">
      <c r="A1998" s="17">
        <v>14</v>
      </c>
      <c r="B1998" s="27">
        <v>44076</v>
      </c>
      <c r="C1998" s="6">
        <f t="shared" si="175"/>
        <v>14.324999999999999</v>
      </c>
      <c r="D1998" s="18">
        <f t="shared" si="178"/>
        <v>16.285</v>
      </c>
      <c r="E1998" s="1">
        <f t="shared" si="176"/>
        <v>165</v>
      </c>
      <c r="F1998" s="13">
        <f t="shared" si="177"/>
        <v>0</v>
      </c>
      <c r="H1998" s="1">
        <f t="shared" si="174"/>
        <v>0</v>
      </c>
      <c r="I1998" s="13"/>
    </row>
    <row r="1999" spans="1:9">
      <c r="A1999" s="17">
        <v>16.2</v>
      </c>
      <c r="B1999" s="27">
        <v>44077</v>
      </c>
      <c r="C1999" s="6">
        <f t="shared" si="175"/>
        <v>16.524999999999999</v>
      </c>
      <c r="D1999" s="18">
        <f t="shared" si="178"/>
        <v>17.124999999999996</v>
      </c>
      <c r="E1999" s="1">
        <f t="shared" si="176"/>
        <v>165</v>
      </c>
      <c r="F1999" s="13">
        <f t="shared" si="177"/>
        <v>0</v>
      </c>
      <c r="H1999" s="1">
        <f t="shared" si="174"/>
        <v>0</v>
      </c>
      <c r="I1999" s="13"/>
    </row>
    <row r="2000" spans="1:9">
      <c r="A2000" s="17">
        <v>20.100000000000001</v>
      </c>
      <c r="B2000" s="27">
        <v>44078</v>
      </c>
      <c r="C2000" s="6">
        <f t="shared" si="175"/>
        <v>20.425000000000001</v>
      </c>
      <c r="D2000" s="18">
        <f t="shared" si="178"/>
        <v>17.505000000000003</v>
      </c>
      <c r="E2000" s="1">
        <f t="shared" si="176"/>
        <v>165</v>
      </c>
      <c r="F2000" s="13">
        <f t="shared" si="177"/>
        <v>0</v>
      </c>
      <c r="H2000" s="1">
        <f t="shared" si="174"/>
        <v>0</v>
      </c>
      <c r="I2000" s="13"/>
    </row>
    <row r="2001" spans="1:9">
      <c r="A2001" s="17">
        <v>19.899999999999999</v>
      </c>
      <c r="B2001" s="27">
        <v>44079</v>
      </c>
      <c r="C2001" s="6">
        <f t="shared" si="175"/>
        <v>20.224999999999998</v>
      </c>
      <c r="D2001" s="18">
        <f t="shared" si="178"/>
        <v>17.764999999999997</v>
      </c>
      <c r="E2001" s="1">
        <f t="shared" si="176"/>
        <v>165</v>
      </c>
      <c r="F2001" s="13">
        <f t="shared" si="177"/>
        <v>0</v>
      </c>
      <c r="H2001" s="1">
        <f t="shared" ref="H2001:H2064" si="179">IF(F2001&gt;H$15,1,0)</f>
        <v>0</v>
      </c>
      <c r="I2001" s="13"/>
    </row>
    <row r="2002" spans="1:9">
      <c r="A2002" s="17">
        <v>15.7</v>
      </c>
      <c r="B2002" s="27">
        <v>44080</v>
      </c>
      <c r="C2002" s="6">
        <f t="shared" ref="C2002:C2008" si="180">A2002+A$16</f>
        <v>16.024999999999999</v>
      </c>
      <c r="D2002" s="18">
        <f t="shared" si="178"/>
        <v>17.744999999999997</v>
      </c>
      <c r="E2002" s="1">
        <f t="shared" ref="E2002:E2065" si="181">E2001+H2002</f>
        <v>165</v>
      </c>
      <c r="F2002" s="13">
        <f t="shared" ref="F2002:F2065" si="182">IF(F$16-$C2002&gt;0,(F$16+F$14-$C2002)*F$15/30,0)</f>
        <v>0</v>
      </c>
      <c r="H2002" s="1">
        <f t="shared" si="179"/>
        <v>0</v>
      </c>
      <c r="I2002" s="13"/>
    </row>
    <row r="2003" spans="1:9">
      <c r="A2003" s="17">
        <v>15.3</v>
      </c>
      <c r="B2003" s="27">
        <v>44081</v>
      </c>
      <c r="C2003" s="6">
        <f t="shared" si="180"/>
        <v>15.625</v>
      </c>
      <c r="D2003" s="18">
        <f t="shared" si="178"/>
        <v>17.484999999999999</v>
      </c>
      <c r="E2003" s="1">
        <f t="shared" si="181"/>
        <v>165</v>
      </c>
      <c r="F2003" s="13">
        <f t="shared" si="182"/>
        <v>0</v>
      </c>
      <c r="H2003" s="1">
        <f t="shared" si="179"/>
        <v>0</v>
      </c>
      <c r="I2003" s="13"/>
    </row>
    <row r="2004" spans="1:9">
      <c r="A2004" s="17">
        <v>16.100000000000001</v>
      </c>
      <c r="B2004" s="27">
        <v>44082</v>
      </c>
      <c r="C2004" s="6">
        <f t="shared" si="180"/>
        <v>16.425000000000001</v>
      </c>
      <c r="D2004" s="18">
        <f t="shared" ref="D2004:D2067" si="183">SUM(C2002:C2006)/5</f>
        <v>16.805</v>
      </c>
      <c r="E2004" s="1">
        <f t="shared" si="181"/>
        <v>165</v>
      </c>
      <c r="F2004" s="13">
        <f t="shared" si="182"/>
        <v>0</v>
      </c>
      <c r="H2004" s="1">
        <f t="shared" si="179"/>
        <v>0</v>
      </c>
      <c r="I2004" s="13"/>
    </row>
    <row r="2005" spans="1:9">
      <c r="A2005" s="17">
        <v>18.8</v>
      </c>
      <c r="B2005" s="27">
        <v>44083</v>
      </c>
      <c r="C2005" s="6">
        <f t="shared" si="180"/>
        <v>19.125</v>
      </c>
      <c r="D2005" s="18">
        <f t="shared" si="183"/>
        <v>16.884999999999998</v>
      </c>
      <c r="E2005" s="1">
        <f t="shared" si="181"/>
        <v>165</v>
      </c>
      <c r="F2005" s="13">
        <f t="shared" si="182"/>
        <v>0</v>
      </c>
      <c r="H2005" s="1">
        <f t="shared" si="179"/>
        <v>0</v>
      </c>
      <c r="I2005" s="13"/>
    </row>
    <row r="2006" spans="1:9">
      <c r="A2006" s="17">
        <v>16.5</v>
      </c>
      <c r="B2006" s="27">
        <v>44084</v>
      </c>
      <c r="C2006" s="6">
        <f t="shared" si="180"/>
        <v>16.824999999999999</v>
      </c>
      <c r="D2006" s="18">
        <f t="shared" si="183"/>
        <v>17.504999999999999</v>
      </c>
      <c r="E2006" s="1">
        <f t="shared" si="181"/>
        <v>165</v>
      </c>
      <c r="F2006" s="13">
        <f t="shared" si="182"/>
        <v>0</v>
      </c>
      <c r="H2006" s="1">
        <f t="shared" si="179"/>
        <v>0</v>
      </c>
      <c r="I2006" s="13"/>
    </row>
    <row r="2007" spans="1:9">
      <c r="A2007" s="17">
        <v>16.100000000000001</v>
      </c>
      <c r="B2007" s="27">
        <v>44085</v>
      </c>
      <c r="C2007" s="6">
        <f t="shared" si="180"/>
        <v>16.425000000000001</v>
      </c>
      <c r="D2007" s="18">
        <f t="shared" si="183"/>
        <v>18.244999999999997</v>
      </c>
      <c r="E2007" s="1">
        <f t="shared" si="181"/>
        <v>165</v>
      </c>
      <c r="F2007" s="13">
        <f t="shared" si="182"/>
        <v>0</v>
      </c>
      <c r="H2007" s="1">
        <f t="shared" si="179"/>
        <v>0</v>
      </c>
      <c r="I2007" s="13"/>
    </row>
    <row r="2008" spans="1:9">
      <c r="A2008" s="17">
        <v>18.399999999999999</v>
      </c>
      <c r="B2008" s="27">
        <v>44086</v>
      </c>
      <c r="C2008" s="6">
        <f t="shared" si="180"/>
        <v>18.724999999999998</v>
      </c>
      <c r="D2008" s="18">
        <f t="shared" si="183"/>
        <v>18.664999999999999</v>
      </c>
      <c r="E2008" s="1">
        <f t="shared" si="181"/>
        <v>165</v>
      </c>
      <c r="F2008" s="13">
        <f t="shared" si="182"/>
        <v>0</v>
      </c>
      <c r="H2008" s="1">
        <f t="shared" si="179"/>
        <v>0</v>
      </c>
      <c r="I2008" s="13"/>
    </row>
    <row r="2009" spans="1:9">
      <c r="A2009" s="17">
        <v>19.8</v>
      </c>
      <c r="B2009" s="27">
        <v>44087</v>
      </c>
      <c r="C2009" s="18">
        <f t="shared" ref="C2009:C2072" si="184">A2009+A$16</f>
        <v>20.125</v>
      </c>
      <c r="D2009" s="18">
        <f t="shared" si="183"/>
        <v>19.785</v>
      </c>
      <c r="E2009" s="13">
        <f t="shared" si="181"/>
        <v>165</v>
      </c>
      <c r="F2009" s="13">
        <f t="shared" si="182"/>
        <v>0</v>
      </c>
      <c r="G2009" s="13"/>
      <c r="H2009" s="13">
        <f t="shared" si="179"/>
        <v>0</v>
      </c>
      <c r="I2009" s="13"/>
    </row>
    <row r="2010" spans="1:9">
      <c r="A2010" s="17">
        <v>20.9</v>
      </c>
      <c r="B2010" s="27">
        <v>44088</v>
      </c>
      <c r="C2010" s="18">
        <f t="shared" si="184"/>
        <v>21.224999999999998</v>
      </c>
      <c r="D2010" s="18">
        <f t="shared" si="183"/>
        <v>20.864999999999998</v>
      </c>
      <c r="E2010" s="13">
        <f t="shared" si="181"/>
        <v>165</v>
      </c>
      <c r="F2010" s="13">
        <f t="shared" si="182"/>
        <v>0</v>
      </c>
      <c r="G2010" s="13"/>
      <c r="H2010" s="13">
        <f t="shared" si="179"/>
        <v>0</v>
      </c>
      <c r="I2010" s="13"/>
    </row>
    <row r="2011" spans="1:9">
      <c r="A2011" s="17">
        <v>22.1</v>
      </c>
      <c r="B2011" s="27">
        <v>44089</v>
      </c>
      <c r="C2011" s="18">
        <f t="shared" si="184"/>
        <v>22.425000000000001</v>
      </c>
      <c r="D2011" s="18">
        <f t="shared" si="183"/>
        <v>20.585000000000001</v>
      </c>
      <c r="E2011" s="13">
        <f t="shared" si="181"/>
        <v>165</v>
      </c>
      <c r="F2011" s="13">
        <f t="shared" si="182"/>
        <v>0</v>
      </c>
      <c r="G2011" s="13"/>
      <c r="H2011" s="13">
        <f t="shared" si="179"/>
        <v>0</v>
      </c>
      <c r="I2011" s="13"/>
    </row>
    <row r="2012" spans="1:9">
      <c r="A2012" s="17">
        <v>21.5</v>
      </c>
      <c r="B2012" s="27">
        <v>44090</v>
      </c>
      <c r="C2012" s="18">
        <f t="shared" si="184"/>
        <v>21.824999999999999</v>
      </c>
      <c r="D2012" s="18">
        <f t="shared" si="183"/>
        <v>19.125</v>
      </c>
      <c r="E2012" s="13">
        <f t="shared" si="181"/>
        <v>165</v>
      </c>
      <c r="F2012" s="13">
        <f t="shared" si="182"/>
        <v>0</v>
      </c>
      <c r="G2012" s="13"/>
      <c r="H2012" s="13">
        <f t="shared" si="179"/>
        <v>0</v>
      </c>
      <c r="I2012" s="13"/>
    </row>
    <row r="2013" spans="1:9">
      <c r="A2013" s="17">
        <v>17</v>
      </c>
      <c r="B2013" s="27">
        <v>44091</v>
      </c>
      <c r="C2013" s="18">
        <f t="shared" si="184"/>
        <v>17.324999999999999</v>
      </c>
      <c r="D2013" s="18">
        <f t="shared" si="183"/>
        <v>17.605</v>
      </c>
      <c r="E2013" s="13">
        <f t="shared" si="181"/>
        <v>165</v>
      </c>
      <c r="F2013" s="13">
        <f t="shared" si="182"/>
        <v>0</v>
      </c>
      <c r="G2013" s="13"/>
      <c r="H2013" s="13">
        <f t="shared" si="179"/>
        <v>0</v>
      </c>
      <c r="I2013" s="13"/>
    </row>
    <row r="2014" spans="1:9">
      <c r="A2014" s="17">
        <v>12.5</v>
      </c>
      <c r="B2014" s="27">
        <v>44092</v>
      </c>
      <c r="C2014" s="18">
        <f t="shared" si="184"/>
        <v>12.824999999999999</v>
      </c>
      <c r="D2014" s="18">
        <f t="shared" si="183"/>
        <v>16.285</v>
      </c>
      <c r="E2014" s="13">
        <f t="shared" si="181"/>
        <v>165</v>
      </c>
      <c r="F2014" s="13">
        <f t="shared" si="182"/>
        <v>1.0054166666666668</v>
      </c>
      <c r="G2014" s="13"/>
      <c r="H2014" s="13">
        <f t="shared" si="179"/>
        <v>0</v>
      </c>
      <c r="I2014" s="13"/>
    </row>
    <row r="2015" spans="1:9">
      <c r="A2015" s="17">
        <v>13.3</v>
      </c>
      <c r="B2015" s="27">
        <v>44093</v>
      </c>
      <c r="C2015" s="18">
        <f t="shared" si="184"/>
        <v>13.625</v>
      </c>
      <c r="D2015" s="18">
        <f t="shared" si="183"/>
        <v>15.264999999999997</v>
      </c>
      <c r="E2015" s="13">
        <f t="shared" si="181"/>
        <v>165</v>
      </c>
      <c r="F2015" s="13">
        <f t="shared" si="182"/>
        <v>0</v>
      </c>
      <c r="G2015" s="13"/>
      <c r="H2015" s="13">
        <f t="shared" si="179"/>
        <v>0</v>
      </c>
      <c r="I2015" s="13"/>
    </row>
    <row r="2016" spans="1:9">
      <c r="A2016" s="17">
        <v>15.5</v>
      </c>
      <c r="B2016" s="27">
        <v>44094</v>
      </c>
      <c r="C2016" s="18">
        <f t="shared" si="184"/>
        <v>15.824999999999999</v>
      </c>
      <c r="D2016" s="18">
        <f t="shared" si="183"/>
        <v>15.425000000000001</v>
      </c>
      <c r="E2016" s="13">
        <f t="shared" si="181"/>
        <v>165</v>
      </c>
      <c r="F2016" s="13">
        <f t="shared" si="182"/>
        <v>0</v>
      </c>
      <c r="G2016" s="13"/>
      <c r="H2016" s="13">
        <f t="shared" si="179"/>
        <v>0</v>
      </c>
      <c r="I2016" s="13"/>
    </row>
    <row r="2017" spans="1:9">
      <c r="A2017" s="17">
        <v>16.399999999999999</v>
      </c>
      <c r="B2017" s="27">
        <v>44095</v>
      </c>
      <c r="C2017" s="18">
        <f t="shared" si="184"/>
        <v>16.724999999999998</v>
      </c>
      <c r="D2017" s="18">
        <f t="shared" si="183"/>
        <v>16.524999999999999</v>
      </c>
      <c r="E2017" s="13">
        <f t="shared" si="181"/>
        <v>165</v>
      </c>
      <c r="F2017" s="13">
        <f t="shared" si="182"/>
        <v>0</v>
      </c>
      <c r="G2017" s="13"/>
      <c r="H2017" s="13">
        <f t="shared" si="179"/>
        <v>0</v>
      </c>
      <c r="I2017" s="13"/>
    </row>
    <row r="2018" spans="1:9">
      <c r="A2018" s="17">
        <v>17.8</v>
      </c>
      <c r="B2018" s="27">
        <v>44096</v>
      </c>
      <c r="C2018" s="18">
        <f t="shared" si="184"/>
        <v>18.125</v>
      </c>
      <c r="D2018" s="18">
        <f t="shared" si="183"/>
        <v>17.425000000000001</v>
      </c>
      <c r="E2018" s="13">
        <f t="shared" si="181"/>
        <v>165</v>
      </c>
      <c r="F2018" s="13">
        <f t="shared" si="182"/>
        <v>0</v>
      </c>
      <c r="G2018" s="13"/>
      <c r="H2018" s="13">
        <f t="shared" si="179"/>
        <v>0</v>
      </c>
      <c r="I2018" s="13"/>
    </row>
    <row r="2019" spans="1:9">
      <c r="A2019" s="17">
        <v>18</v>
      </c>
      <c r="B2019" s="27">
        <v>44097</v>
      </c>
      <c r="C2019" s="18">
        <f t="shared" si="184"/>
        <v>18.324999999999999</v>
      </c>
      <c r="D2019" s="18">
        <f t="shared" si="183"/>
        <v>16.964999999999996</v>
      </c>
      <c r="E2019" s="13">
        <f t="shared" si="181"/>
        <v>165</v>
      </c>
      <c r="F2019" s="13">
        <f t="shared" si="182"/>
        <v>0</v>
      </c>
      <c r="G2019" s="13"/>
      <c r="H2019" s="13">
        <f t="shared" si="179"/>
        <v>0</v>
      </c>
      <c r="I2019" s="13"/>
    </row>
    <row r="2020" spans="1:9">
      <c r="A2020" s="17">
        <v>17.8</v>
      </c>
      <c r="B2020" s="27">
        <v>44098</v>
      </c>
      <c r="C2020" s="18">
        <f t="shared" si="184"/>
        <v>18.125</v>
      </c>
      <c r="D2020" s="18">
        <f t="shared" si="183"/>
        <v>15.145</v>
      </c>
      <c r="E2020" s="13">
        <f t="shared" si="181"/>
        <v>165</v>
      </c>
      <c r="F2020" s="13">
        <f t="shared" si="182"/>
        <v>0</v>
      </c>
      <c r="G2020" s="13"/>
      <c r="H2020" s="13">
        <f t="shared" si="179"/>
        <v>0</v>
      </c>
      <c r="I2020" s="13"/>
    </row>
    <row r="2021" spans="1:9">
      <c r="A2021" s="17">
        <v>13.2</v>
      </c>
      <c r="B2021" s="27">
        <v>44099</v>
      </c>
      <c r="C2021" s="18">
        <f t="shared" si="184"/>
        <v>13.524999999999999</v>
      </c>
      <c r="D2021" s="18">
        <f t="shared" si="183"/>
        <v>13.405000000000001</v>
      </c>
      <c r="E2021" s="13">
        <f t="shared" si="181"/>
        <v>165</v>
      </c>
      <c r="F2021" s="13">
        <f t="shared" si="182"/>
        <v>0</v>
      </c>
      <c r="G2021" s="13"/>
      <c r="H2021" s="13">
        <f t="shared" si="179"/>
        <v>0</v>
      </c>
      <c r="I2021" s="13"/>
    </row>
    <row r="2022" spans="1:9">
      <c r="A2022" s="17">
        <v>7.3000000000000007</v>
      </c>
      <c r="B2022" s="27">
        <v>44100</v>
      </c>
      <c r="C2022" s="18">
        <f t="shared" si="184"/>
        <v>7.6250000000000009</v>
      </c>
      <c r="D2022" s="18">
        <f t="shared" si="183"/>
        <v>11.265000000000001</v>
      </c>
      <c r="E2022" s="13">
        <f t="shared" si="181"/>
        <v>165</v>
      </c>
      <c r="F2022" s="13">
        <f t="shared" si="182"/>
        <v>2.6520833333333331</v>
      </c>
      <c r="G2022" s="13"/>
      <c r="H2022" s="13">
        <f t="shared" si="179"/>
        <v>0</v>
      </c>
      <c r="I2022" s="13"/>
    </row>
    <row r="2023" spans="1:9">
      <c r="A2023" s="17">
        <v>9.1000000000000014</v>
      </c>
      <c r="B2023" s="27">
        <v>44101</v>
      </c>
      <c r="C2023" s="18">
        <f t="shared" si="184"/>
        <v>9.4250000000000007</v>
      </c>
      <c r="D2023" s="18">
        <f t="shared" si="183"/>
        <v>9.8249999999999993</v>
      </c>
      <c r="E2023" s="13">
        <f t="shared" si="181"/>
        <v>165</v>
      </c>
      <c r="F2023" s="13">
        <f t="shared" si="182"/>
        <v>2.0820833333333328</v>
      </c>
      <c r="G2023" s="13"/>
      <c r="H2023" s="13">
        <f t="shared" si="179"/>
        <v>0</v>
      </c>
      <c r="I2023" s="13"/>
    </row>
    <row r="2024" spans="1:9">
      <c r="A2024" s="17">
        <v>7.3000000000000007</v>
      </c>
      <c r="B2024" s="27">
        <v>44102</v>
      </c>
      <c r="C2024" s="18">
        <f t="shared" si="184"/>
        <v>7.6250000000000009</v>
      </c>
      <c r="D2024" s="18">
        <f t="shared" si="183"/>
        <v>9.4849999999999994</v>
      </c>
      <c r="E2024" s="13">
        <f t="shared" si="181"/>
        <v>165</v>
      </c>
      <c r="F2024" s="13">
        <f t="shared" si="182"/>
        <v>2.6520833333333331</v>
      </c>
      <c r="G2024" s="13"/>
      <c r="H2024" s="13">
        <f t="shared" si="179"/>
        <v>0</v>
      </c>
      <c r="I2024" s="13"/>
    </row>
    <row r="2025" spans="1:9">
      <c r="A2025" s="17">
        <v>10.600000000000001</v>
      </c>
      <c r="B2025" s="27">
        <v>44103</v>
      </c>
      <c r="C2025" s="18">
        <f t="shared" si="184"/>
        <v>10.925000000000001</v>
      </c>
      <c r="D2025" s="18">
        <f t="shared" si="183"/>
        <v>10.444999999999999</v>
      </c>
      <c r="E2025" s="13">
        <f t="shared" si="181"/>
        <v>165</v>
      </c>
      <c r="F2025" s="13">
        <f t="shared" si="182"/>
        <v>1.607083333333333</v>
      </c>
      <c r="G2025" s="13"/>
      <c r="H2025" s="13">
        <f t="shared" si="179"/>
        <v>0</v>
      </c>
      <c r="I2025" s="13"/>
    </row>
    <row r="2026" spans="1:9">
      <c r="A2026" s="17">
        <v>11.5</v>
      </c>
      <c r="B2026" s="27">
        <v>44104</v>
      </c>
      <c r="C2026" s="18">
        <f t="shared" si="184"/>
        <v>11.824999999999999</v>
      </c>
      <c r="D2026" s="18">
        <f t="shared" si="183"/>
        <v>11.244999999999999</v>
      </c>
      <c r="E2026" s="13">
        <f t="shared" si="181"/>
        <v>165</v>
      </c>
      <c r="F2026" s="13">
        <f t="shared" si="182"/>
        <v>1.3220833333333337</v>
      </c>
      <c r="G2026" s="13"/>
      <c r="H2026" s="13">
        <f t="shared" si="179"/>
        <v>0</v>
      </c>
      <c r="I2026" s="13"/>
    </row>
    <row r="2027" spans="1:9">
      <c r="A2027" s="17">
        <v>12.100000000000001</v>
      </c>
      <c r="B2027" s="27">
        <v>44105</v>
      </c>
      <c r="C2027" s="18">
        <f t="shared" si="184"/>
        <v>12.425000000000001</v>
      </c>
      <c r="D2027" s="18">
        <f t="shared" si="183"/>
        <v>13.184999999999999</v>
      </c>
      <c r="E2027" s="13">
        <f t="shared" si="181"/>
        <v>165</v>
      </c>
      <c r="F2027" s="13">
        <f t="shared" si="182"/>
        <v>1.1320833333333331</v>
      </c>
      <c r="G2027" s="13"/>
      <c r="H2027" s="13">
        <f t="shared" si="179"/>
        <v>0</v>
      </c>
      <c r="I2027" s="13"/>
    </row>
    <row r="2028" spans="1:9">
      <c r="A2028" s="17">
        <v>13.100000000000001</v>
      </c>
      <c r="B2028" s="27">
        <v>44106</v>
      </c>
      <c r="C2028" s="18">
        <f t="shared" si="184"/>
        <v>13.425000000000001</v>
      </c>
      <c r="D2028" s="18">
        <f t="shared" si="183"/>
        <v>13.885</v>
      </c>
      <c r="E2028" s="13">
        <f t="shared" si="181"/>
        <v>165</v>
      </c>
      <c r="F2028" s="13">
        <f t="shared" si="182"/>
        <v>0</v>
      </c>
      <c r="G2028" s="13"/>
      <c r="H2028" s="13">
        <f t="shared" si="179"/>
        <v>0</v>
      </c>
      <c r="I2028" s="13"/>
    </row>
    <row r="2029" spans="1:9">
      <c r="A2029" s="17">
        <v>17</v>
      </c>
      <c r="B2029" s="27">
        <v>44107</v>
      </c>
      <c r="C2029" s="18">
        <f t="shared" si="184"/>
        <v>17.324999999999999</v>
      </c>
      <c r="D2029" s="18">
        <f t="shared" si="183"/>
        <v>13.864999999999998</v>
      </c>
      <c r="E2029" s="13">
        <f t="shared" si="181"/>
        <v>165</v>
      </c>
      <c r="F2029" s="13">
        <f t="shared" si="182"/>
        <v>0</v>
      </c>
      <c r="G2029" s="13"/>
      <c r="H2029" s="13">
        <f t="shared" si="179"/>
        <v>0</v>
      </c>
      <c r="I2029" s="13"/>
    </row>
    <row r="2030" spans="1:9">
      <c r="A2030" s="17">
        <v>14.1</v>
      </c>
      <c r="B2030" s="27">
        <v>44108</v>
      </c>
      <c r="C2030" s="18">
        <f t="shared" si="184"/>
        <v>14.424999999999999</v>
      </c>
      <c r="D2030" s="18">
        <f t="shared" si="183"/>
        <v>13.904999999999998</v>
      </c>
      <c r="E2030" s="13">
        <f t="shared" si="181"/>
        <v>165</v>
      </c>
      <c r="F2030" s="13">
        <f t="shared" si="182"/>
        <v>0</v>
      </c>
      <c r="G2030" s="13"/>
      <c r="H2030" s="13">
        <f t="shared" si="179"/>
        <v>0</v>
      </c>
      <c r="I2030" s="13"/>
    </row>
    <row r="2031" spans="1:9">
      <c r="A2031" s="17">
        <v>11.399999999999999</v>
      </c>
      <c r="B2031" s="27">
        <v>44109</v>
      </c>
      <c r="C2031" s="18">
        <f t="shared" si="184"/>
        <v>11.724999999999998</v>
      </c>
      <c r="D2031" s="18">
        <f t="shared" si="183"/>
        <v>13.704999999999998</v>
      </c>
      <c r="E2031" s="13">
        <f t="shared" si="181"/>
        <v>165</v>
      </c>
      <c r="F2031" s="13">
        <f t="shared" si="182"/>
        <v>1.3537500000000007</v>
      </c>
      <c r="G2031" s="13"/>
      <c r="H2031" s="13">
        <f t="shared" si="179"/>
        <v>0</v>
      </c>
      <c r="I2031" s="13"/>
    </row>
    <row r="2032" spans="1:9">
      <c r="A2032" s="17">
        <v>12.3</v>
      </c>
      <c r="B2032" s="27">
        <v>44110</v>
      </c>
      <c r="C2032" s="18">
        <f t="shared" si="184"/>
        <v>12.625</v>
      </c>
      <c r="D2032" s="18">
        <f t="shared" si="183"/>
        <v>12.805000000000001</v>
      </c>
      <c r="E2032" s="13">
        <f t="shared" si="181"/>
        <v>165</v>
      </c>
      <c r="F2032" s="13">
        <f t="shared" si="182"/>
        <v>1.0687500000000001</v>
      </c>
      <c r="G2032" s="13"/>
      <c r="H2032" s="13">
        <f t="shared" si="179"/>
        <v>0</v>
      </c>
      <c r="I2032" s="13"/>
    </row>
    <row r="2033" spans="1:9">
      <c r="A2033" s="17">
        <v>12.100000000000001</v>
      </c>
      <c r="B2033" s="27">
        <v>44111</v>
      </c>
      <c r="C2033" s="18">
        <f t="shared" si="184"/>
        <v>12.425000000000001</v>
      </c>
      <c r="D2033" s="18">
        <f t="shared" si="183"/>
        <v>13.025</v>
      </c>
      <c r="E2033" s="13">
        <f t="shared" si="181"/>
        <v>165</v>
      </c>
      <c r="F2033" s="13">
        <f t="shared" si="182"/>
        <v>1.1320833333333331</v>
      </c>
      <c r="G2033" s="13"/>
      <c r="H2033" s="13">
        <f t="shared" si="179"/>
        <v>0</v>
      </c>
      <c r="I2033" s="13"/>
    </row>
    <row r="2034" spans="1:9">
      <c r="A2034" s="17">
        <v>12.5</v>
      </c>
      <c r="B2034" s="27">
        <v>44112</v>
      </c>
      <c r="C2034" s="18">
        <f t="shared" si="184"/>
        <v>12.824999999999999</v>
      </c>
      <c r="D2034" s="18">
        <f t="shared" si="183"/>
        <v>13.005000000000001</v>
      </c>
      <c r="E2034" s="13">
        <f t="shared" si="181"/>
        <v>165</v>
      </c>
      <c r="F2034" s="13">
        <f t="shared" si="182"/>
        <v>1.0054166666666668</v>
      </c>
      <c r="G2034" s="13"/>
      <c r="H2034" s="13">
        <f t="shared" si="179"/>
        <v>0</v>
      </c>
      <c r="I2034" s="13"/>
    </row>
    <row r="2035" spans="1:9">
      <c r="A2035" s="17">
        <v>15.2</v>
      </c>
      <c r="B2035" s="27">
        <v>44113</v>
      </c>
      <c r="C2035" s="18">
        <f t="shared" si="184"/>
        <v>15.524999999999999</v>
      </c>
      <c r="D2035" s="18">
        <f t="shared" si="183"/>
        <v>11.785</v>
      </c>
      <c r="E2035" s="13">
        <f t="shared" si="181"/>
        <v>165</v>
      </c>
      <c r="F2035" s="13">
        <f t="shared" si="182"/>
        <v>0</v>
      </c>
      <c r="G2035" s="13"/>
      <c r="H2035" s="13">
        <f t="shared" si="179"/>
        <v>0</v>
      </c>
      <c r="I2035" s="13"/>
    </row>
    <row r="2036" spans="1:9">
      <c r="A2036" s="17">
        <v>11.3</v>
      </c>
      <c r="B2036" s="27">
        <v>44114</v>
      </c>
      <c r="C2036" s="18">
        <f t="shared" si="184"/>
        <v>11.625</v>
      </c>
      <c r="D2036" s="18">
        <f t="shared" si="183"/>
        <v>10.924999999999999</v>
      </c>
      <c r="E2036" s="13">
        <f t="shared" si="181"/>
        <v>165</v>
      </c>
      <c r="F2036" s="13">
        <f t="shared" si="182"/>
        <v>1.3854166666666667</v>
      </c>
      <c r="G2036" s="13"/>
      <c r="H2036" s="13">
        <f t="shared" si="179"/>
        <v>0</v>
      </c>
      <c r="I2036" s="13"/>
    </row>
    <row r="2037" spans="1:9">
      <c r="A2037" s="17">
        <v>6.1999999999999993</v>
      </c>
      <c r="B2037" s="27">
        <v>44115</v>
      </c>
      <c r="C2037" s="18">
        <f t="shared" si="184"/>
        <v>6.5249999999999995</v>
      </c>
      <c r="D2037" s="18">
        <f t="shared" si="183"/>
        <v>9.7249999999999996</v>
      </c>
      <c r="E2037" s="13">
        <f t="shared" si="181"/>
        <v>165</v>
      </c>
      <c r="F2037" s="13">
        <f t="shared" si="182"/>
        <v>3.0004166666666672</v>
      </c>
      <c r="G2037" s="13"/>
      <c r="H2037" s="13">
        <f t="shared" si="179"/>
        <v>0</v>
      </c>
      <c r="I2037" s="13"/>
    </row>
    <row r="2038" spans="1:9">
      <c r="A2038" s="17">
        <v>7.8000000000000007</v>
      </c>
      <c r="B2038" s="27">
        <v>44116</v>
      </c>
      <c r="C2038" s="18">
        <f t="shared" si="184"/>
        <v>8.125</v>
      </c>
      <c r="D2038" s="18">
        <f t="shared" si="183"/>
        <v>8.0650000000000013</v>
      </c>
      <c r="E2038" s="13">
        <f t="shared" si="181"/>
        <v>165</v>
      </c>
      <c r="F2038" s="13">
        <f t="shared" si="182"/>
        <v>2.4937499999999999</v>
      </c>
      <c r="G2038" s="13"/>
      <c r="H2038" s="13">
        <f t="shared" si="179"/>
        <v>0</v>
      </c>
      <c r="I2038" s="13"/>
    </row>
    <row r="2039" spans="1:9">
      <c r="A2039" s="17">
        <v>6.5</v>
      </c>
      <c r="B2039" s="27">
        <v>44117</v>
      </c>
      <c r="C2039" s="18">
        <f t="shared" si="184"/>
        <v>6.8250000000000002</v>
      </c>
      <c r="D2039" s="18">
        <f t="shared" si="183"/>
        <v>7.6449999999999987</v>
      </c>
      <c r="E2039" s="13">
        <f t="shared" si="181"/>
        <v>165</v>
      </c>
      <c r="F2039" s="13">
        <f t="shared" si="182"/>
        <v>2.905416666666667</v>
      </c>
      <c r="G2039" s="13"/>
      <c r="H2039" s="13">
        <f t="shared" si="179"/>
        <v>0</v>
      </c>
      <c r="I2039" s="13"/>
    </row>
    <row r="2040" spans="1:9">
      <c r="A2040" s="17">
        <v>6.8999999999999986</v>
      </c>
      <c r="B2040" s="27">
        <v>44118</v>
      </c>
      <c r="C2040" s="18">
        <f t="shared" si="184"/>
        <v>7.2249999999999988</v>
      </c>
      <c r="D2040" s="18">
        <f t="shared" si="183"/>
        <v>8.0649999999999995</v>
      </c>
      <c r="E2040" s="13">
        <f t="shared" si="181"/>
        <v>165</v>
      </c>
      <c r="F2040" s="13">
        <f t="shared" si="182"/>
        <v>2.7787500000000009</v>
      </c>
      <c r="G2040" s="13"/>
      <c r="H2040" s="13">
        <f t="shared" si="179"/>
        <v>0</v>
      </c>
      <c r="I2040" s="13"/>
    </row>
    <row r="2041" spans="1:9">
      <c r="A2041" s="17">
        <v>9.1999999999999993</v>
      </c>
      <c r="B2041" s="27">
        <v>44119</v>
      </c>
      <c r="C2041" s="18">
        <f t="shared" si="184"/>
        <v>9.5249999999999986</v>
      </c>
      <c r="D2041" s="18">
        <f t="shared" si="183"/>
        <v>7.964999999999999</v>
      </c>
      <c r="E2041" s="13">
        <f t="shared" si="181"/>
        <v>165</v>
      </c>
      <c r="F2041" s="13">
        <f t="shared" si="182"/>
        <v>2.0504166666666674</v>
      </c>
      <c r="G2041" s="13"/>
      <c r="H2041" s="13">
        <f t="shared" si="179"/>
        <v>0</v>
      </c>
      <c r="I2041" s="13"/>
    </row>
    <row r="2042" spans="1:9">
      <c r="A2042" s="17">
        <v>8.3000000000000007</v>
      </c>
      <c r="B2042" s="27">
        <v>44120</v>
      </c>
      <c r="C2042" s="18">
        <f t="shared" si="184"/>
        <v>8.625</v>
      </c>
      <c r="D2042" s="18">
        <f t="shared" si="183"/>
        <v>8.2449999999999992</v>
      </c>
      <c r="E2042" s="13">
        <f t="shared" si="181"/>
        <v>165</v>
      </c>
      <c r="F2042" s="13">
        <f t="shared" si="182"/>
        <v>2.3354166666666667</v>
      </c>
      <c r="G2042" s="13"/>
      <c r="H2042" s="13">
        <f t="shared" si="179"/>
        <v>0</v>
      </c>
      <c r="I2042" s="13"/>
    </row>
    <row r="2043" spans="1:9">
      <c r="A2043" s="17">
        <v>7.3000000000000007</v>
      </c>
      <c r="B2043" s="27">
        <v>44121</v>
      </c>
      <c r="C2043" s="18">
        <f t="shared" si="184"/>
        <v>7.6250000000000009</v>
      </c>
      <c r="D2043" s="18">
        <f t="shared" si="183"/>
        <v>8.5449999999999982</v>
      </c>
      <c r="E2043" s="13">
        <f t="shared" si="181"/>
        <v>165</v>
      </c>
      <c r="F2043" s="13">
        <f t="shared" si="182"/>
        <v>2.6520833333333331</v>
      </c>
      <c r="G2043" s="13"/>
      <c r="H2043" s="13">
        <f t="shared" si="179"/>
        <v>0</v>
      </c>
      <c r="I2043" s="13"/>
    </row>
    <row r="2044" spans="1:9">
      <c r="A2044" s="17">
        <v>7.8999999999999986</v>
      </c>
      <c r="B2044" s="27">
        <v>44122</v>
      </c>
      <c r="C2044" s="18">
        <f t="shared" si="184"/>
        <v>8.2249999999999979</v>
      </c>
      <c r="D2044" s="18">
        <f t="shared" si="183"/>
        <v>8.125</v>
      </c>
      <c r="E2044" s="13">
        <f t="shared" si="181"/>
        <v>165</v>
      </c>
      <c r="F2044" s="13">
        <f t="shared" si="182"/>
        <v>2.4620833333333341</v>
      </c>
      <c r="G2044" s="13"/>
      <c r="H2044" s="13">
        <f t="shared" si="179"/>
        <v>0</v>
      </c>
      <c r="I2044" s="13"/>
    </row>
    <row r="2045" spans="1:9">
      <c r="A2045" s="17">
        <v>8.3999999999999986</v>
      </c>
      <c r="B2045" s="27">
        <v>44123</v>
      </c>
      <c r="C2045" s="18">
        <f t="shared" si="184"/>
        <v>8.7249999999999979</v>
      </c>
      <c r="D2045" s="18">
        <f t="shared" si="183"/>
        <v>8.2449999999999992</v>
      </c>
      <c r="E2045" s="13">
        <f t="shared" si="181"/>
        <v>165</v>
      </c>
      <c r="F2045" s="13">
        <f t="shared" si="182"/>
        <v>2.3037500000000009</v>
      </c>
      <c r="G2045" s="13"/>
      <c r="H2045" s="13">
        <f t="shared" si="179"/>
        <v>0</v>
      </c>
      <c r="I2045" s="13"/>
    </row>
    <row r="2046" spans="1:9">
      <c r="A2046" s="17">
        <v>7.1000000000000014</v>
      </c>
      <c r="B2046" s="27">
        <v>44124</v>
      </c>
      <c r="C2046" s="18">
        <f t="shared" si="184"/>
        <v>7.4250000000000016</v>
      </c>
      <c r="D2046" s="18">
        <f t="shared" si="183"/>
        <v>9.0649999999999977</v>
      </c>
      <c r="E2046" s="13">
        <f t="shared" si="181"/>
        <v>165</v>
      </c>
      <c r="F2046" s="13">
        <f t="shared" si="182"/>
        <v>2.7154166666666666</v>
      </c>
      <c r="G2046" s="13"/>
      <c r="H2046" s="13">
        <f t="shared" si="179"/>
        <v>0</v>
      </c>
      <c r="I2046" s="13"/>
    </row>
    <row r="2047" spans="1:9">
      <c r="A2047" s="17">
        <v>8.8999999999999986</v>
      </c>
      <c r="B2047" s="27">
        <v>44125</v>
      </c>
      <c r="C2047" s="18">
        <f t="shared" si="184"/>
        <v>9.2249999999999979</v>
      </c>
      <c r="D2047" s="18">
        <f t="shared" si="183"/>
        <v>9.9849999999999994</v>
      </c>
      <c r="E2047" s="13">
        <f t="shared" si="181"/>
        <v>165</v>
      </c>
      <c r="F2047" s="13">
        <f t="shared" si="182"/>
        <v>2.1454166666666676</v>
      </c>
      <c r="G2047" s="13"/>
      <c r="H2047" s="13">
        <f t="shared" si="179"/>
        <v>0</v>
      </c>
      <c r="I2047" s="13"/>
    </row>
    <row r="2048" spans="1:9">
      <c r="A2048" s="17">
        <v>11.399999999999999</v>
      </c>
      <c r="B2048" s="27">
        <v>44126</v>
      </c>
      <c r="C2048" s="18">
        <f t="shared" si="184"/>
        <v>11.724999999999998</v>
      </c>
      <c r="D2048" s="18">
        <f t="shared" si="183"/>
        <v>10.944999999999999</v>
      </c>
      <c r="E2048" s="13">
        <f t="shared" si="181"/>
        <v>165</v>
      </c>
      <c r="F2048" s="13">
        <f t="shared" si="182"/>
        <v>1.3537500000000007</v>
      </c>
      <c r="G2048" s="13"/>
      <c r="H2048" s="13">
        <f t="shared" si="179"/>
        <v>0</v>
      </c>
      <c r="I2048" s="13"/>
    </row>
    <row r="2049" spans="1:9">
      <c r="A2049" s="17">
        <v>12.5</v>
      </c>
      <c r="B2049" s="27">
        <v>44127</v>
      </c>
      <c r="C2049" s="18">
        <f t="shared" si="184"/>
        <v>12.824999999999999</v>
      </c>
      <c r="D2049" s="18">
        <f t="shared" si="183"/>
        <v>11.284999999999998</v>
      </c>
      <c r="E2049" s="13">
        <f t="shared" si="181"/>
        <v>165</v>
      </c>
      <c r="F2049" s="13">
        <f t="shared" si="182"/>
        <v>1.0054166666666668</v>
      </c>
      <c r="G2049" s="13"/>
      <c r="H2049" s="13">
        <f t="shared" si="179"/>
        <v>0</v>
      </c>
      <c r="I2049" s="13"/>
    </row>
    <row r="2050" spans="1:9">
      <c r="A2050" s="17">
        <v>13.2</v>
      </c>
      <c r="B2050" s="27">
        <v>44128</v>
      </c>
      <c r="C2050" s="18">
        <f t="shared" si="184"/>
        <v>13.524999999999999</v>
      </c>
      <c r="D2050" s="18">
        <f t="shared" si="183"/>
        <v>11.684999999999999</v>
      </c>
      <c r="E2050" s="13">
        <f t="shared" si="181"/>
        <v>165</v>
      </c>
      <c r="F2050" s="13">
        <f t="shared" si="182"/>
        <v>0</v>
      </c>
      <c r="G2050" s="13"/>
      <c r="H2050" s="13">
        <f t="shared" si="179"/>
        <v>0</v>
      </c>
      <c r="I2050" s="13"/>
    </row>
    <row r="2051" spans="1:9">
      <c r="A2051" s="17">
        <v>8.8000000000000007</v>
      </c>
      <c r="B2051" s="27">
        <v>44129</v>
      </c>
      <c r="C2051" s="18">
        <f t="shared" si="184"/>
        <v>9.125</v>
      </c>
      <c r="D2051" s="18">
        <f t="shared" si="183"/>
        <v>11.004999999999999</v>
      </c>
      <c r="E2051" s="13">
        <f t="shared" si="181"/>
        <v>165</v>
      </c>
      <c r="F2051" s="13">
        <f t="shared" si="182"/>
        <v>2.1770833333333335</v>
      </c>
      <c r="G2051" s="13"/>
      <c r="H2051" s="13">
        <f t="shared" si="179"/>
        <v>0</v>
      </c>
      <c r="I2051" s="13"/>
    </row>
    <row r="2052" spans="1:9">
      <c r="A2052" s="17">
        <v>10.899999999999999</v>
      </c>
      <c r="B2052" s="27">
        <v>44130</v>
      </c>
      <c r="C2052" s="18">
        <f t="shared" si="184"/>
        <v>11.224999999999998</v>
      </c>
      <c r="D2052" s="18">
        <f t="shared" si="183"/>
        <v>9.8650000000000002</v>
      </c>
      <c r="E2052" s="13">
        <f t="shared" si="181"/>
        <v>165</v>
      </c>
      <c r="F2052" s="13">
        <f t="shared" si="182"/>
        <v>1.5120833333333339</v>
      </c>
      <c r="G2052" s="13"/>
      <c r="H2052" s="13">
        <f t="shared" si="179"/>
        <v>0</v>
      </c>
      <c r="I2052" s="13"/>
    </row>
    <row r="2053" spans="1:9">
      <c r="A2053" s="17">
        <v>8</v>
      </c>
      <c r="B2053" s="27">
        <v>44131</v>
      </c>
      <c r="C2053" s="18">
        <f t="shared" si="184"/>
        <v>8.3249999999999993</v>
      </c>
      <c r="D2053" s="18">
        <f t="shared" si="183"/>
        <v>8.9049999999999976</v>
      </c>
      <c r="E2053" s="13">
        <f t="shared" si="181"/>
        <v>165</v>
      </c>
      <c r="F2053" s="13">
        <f t="shared" si="182"/>
        <v>2.4304166666666669</v>
      </c>
      <c r="G2053" s="13"/>
      <c r="H2053" s="13">
        <f t="shared" si="179"/>
        <v>0</v>
      </c>
      <c r="I2053" s="13"/>
    </row>
    <row r="2054" spans="1:9">
      <c r="A2054" s="17">
        <v>6.8000000000000007</v>
      </c>
      <c r="B2054" s="27">
        <v>44132</v>
      </c>
      <c r="C2054" s="18">
        <f t="shared" si="184"/>
        <v>7.1250000000000009</v>
      </c>
      <c r="D2054" s="18">
        <f t="shared" si="183"/>
        <v>9.2049999999999983</v>
      </c>
      <c r="E2054" s="13">
        <f t="shared" si="181"/>
        <v>165</v>
      </c>
      <c r="F2054" s="13">
        <f t="shared" si="182"/>
        <v>2.8104166666666668</v>
      </c>
      <c r="G2054" s="13"/>
      <c r="H2054" s="13">
        <f t="shared" si="179"/>
        <v>0</v>
      </c>
      <c r="I2054" s="13"/>
    </row>
    <row r="2055" spans="1:9">
      <c r="A2055" s="17">
        <v>8.3999999999999986</v>
      </c>
      <c r="B2055" s="27">
        <v>44133</v>
      </c>
      <c r="C2055" s="18">
        <f t="shared" si="184"/>
        <v>8.7249999999999979</v>
      </c>
      <c r="D2055" s="18">
        <f t="shared" si="183"/>
        <v>9.5449999999999982</v>
      </c>
      <c r="E2055" s="13">
        <f t="shared" si="181"/>
        <v>165</v>
      </c>
      <c r="F2055" s="13">
        <f t="shared" si="182"/>
        <v>2.3037500000000009</v>
      </c>
      <c r="G2055" s="13"/>
      <c r="H2055" s="13">
        <f t="shared" si="179"/>
        <v>0</v>
      </c>
      <c r="I2055" s="13"/>
    </row>
    <row r="2056" spans="1:9">
      <c r="A2056" s="17">
        <v>10.3</v>
      </c>
      <c r="B2056" s="27">
        <v>44134</v>
      </c>
      <c r="C2056" s="18">
        <f t="shared" si="184"/>
        <v>10.625</v>
      </c>
      <c r="D2056" s="18">
        <f t="shared" si="183"/>
        <v>9.9049999999999994</v>
      </c>
      <c r="E2056" s="13">
        <f t="shared" si="181"/>
        <v>165</v>
      </c>
      <c r="F2056" s="13">
        <f t="shared" si="182"/>
        <v>1.7020833333333334</v>
      </c>
      <c r="G2056" s="13"/>
      <c r="H2056" s="13">
        <f t="shared" si="179"/>
        <v>0</v>
      </c>
      <c r="I2056" s="13"/>
    </row>
    <row r="2057" spans="1:9">
      <c r="A2057" s="17">
        <v>12.600000000000001</v>
      </c>
      <c r="B2057" s="27">
        <v>44135</v>
      </c>
      <c r="C2057" s="18">
        <f t="shared" si="184"/>
        <v>12.925000000000001</v>
      </c>
      <c r="D2057" s="18">
        <f t="shared" si="183"/>
        <v>11.584999999999999</v>
      </c>
      <c r="E2057" s="13">
        <f t="shared" si="181"/>
        <v>165</v>
      </c>
      <c r="F2057" s="13">
        <f t="shared" si="182"/>
        <v>0.97374999999999967</v>
      </c>
      <c r="G2057" s="13"/>
      <c r="H2057" s="13">
        <f t="shared" si="179"/>
        <v>0</v>
      </c>
      <c r="I2057" s="13"/>
    </row>
    <row r="2058" spans="1:9">
      <c r="A2058" s="17">
        <v>9.8000000000000007</v>
      </c>
      <c r="B2058" s="27">
        <v>44136</v>
      </c>
      <c r="C2058" s="18">
        <f t="shared" si="184"/>
        <v>10.125</v>
      </c>
      <c r="D2058" s="18">
        <f t="shared" si="183"/>
        <v>12.584999999999999</v>
      </c>
      <c r="E2058" s="13">
        <f t="shared" si="181"/>
        <v>165</v>
      </c>
      <c r="F2058" s="13">
        <f t="shared" si="182"/>
        <v>1.8604166666666666</v>
      </c>
      <c r="G2058" s="13"/>
      <c r="H2058" s="13">
        <f t="shared" si="179"/>
        <v>0</v>
      </c>
      <c r="I2058" s="13"/>
    </row>
    <row r="2059" spans="1:9">
      <c r="A2059" s="17">
        <v>15.2</v>
      </c>
      <c r="B2059" s="27">
        <v>44137</v>
      </c>
      <c r="C2059" s="18">
        <f t="shared" si="184"/>
        <v>15.524999999999999</v>
      </c>
      <c r="D2059" s="18">
        <f t="shared" si="183"/>
        <v>12.344999999999999</v>
      </c>
      <c r="E2059" s="13">
        <f t="shared" si="181"/>
        <v>165</v>
      </c>
      <c r="F2059" s="13">
        <f t="shared" si="182"/>
        <v>0</v>
      </c>
      <c r="G2059" s="13"/>
      <c r="H2059" s="13">
        <f t="shared" si="179"/>
        <v>0</v>
      </c>
      <c r="I2059" s="13"/>
    </row>
    <row r="2060" spans="1:9">
      <c r="A2060" s="17">
        <v>13.399999999999999</v>
      </c>
      <c r="B2060" s="27">
        <v>44138</v>
      </c>
      <c r="C2060" s="18">
        <f t="shared" si="184"/>
        <v>13.724999999999998</v>
      </c>
      <c r="D2060" s="18">
        <f t="shared" si="183"/>
        <v>10.904999999999999</v>
      </c>
      <c r="E2060" s="13">
        <f t="shared" si="181"/>
        <v>165</v>
      </c>
      <c r="F2060" s="13">
        <f t="shared" si="182"/>
        <v>0</v>
      </c>
      <c r="G2060" s="13"/>
      <c r="H2060" s="13">
        <f t="shared" si="179"/>
        <v>0</v>
      </c>
      <c r="I2060" s="13"/>
    </row>
    <row r="2061" spans="1:9">
      <c r="A2061" s="17">
        <v>9.1000000000000014</v>
      </c>
      <c r="B2061" s="27">
        <v>44139</v>
      </c>
      <c r="C2061" s="18">
        <f t="shared" si="184"/>
        <v>9.4250000000000007</v>
      </c>
      <c r="D2061" s="18">
        <f t="shared" si="183"/>
        <v>9.5650000000000013</v>
      </c>
      <c r="E2061" s="13">
        <f t="shared" si="181"/>
        <v>165</v>
      </c>
      <c r="F2061" s="13">
        <f t="shared" si="182"/>
        <v>2.0820833333333328</v>
      </c>
      <c r="G2061" s="13"/>
      <c r="H2061" s="13">
        <f t="shared" si="179"/>
        <v>0</v>
      </c>
      <c r="I2061" s="13"/>
    </row>
    <row r="2062" spans="1:9">
      <c r="A2062" s="17">
        <v>5.3999999999999986</v>
      </c>
      <c r="B2062" s="27">
        <v>44140</v>
      </c>
      <c r="C2062" s="18">
        <f t="shared" si="184"/>
        <v>5.7249999999999988</v>
      </c>
      <c r="D2062" s="18">
        <f t="shared" si="183"/>
        <v>6.9049999999999994</v>
      </c>
      <c r="E2062" s="13">
        <f t="shared" si="181"/>
        <v>165</v>
      </c>
      <c r="F2062" s="13">
        <f t="shared" si="182"/>
        <v>3.253750000000001</v>
      </c>
      <c r="G2062" s="13"/>
      <c r="H2062" s="13">
        <f t="shared" si="179"/>
        <v>0</v>
      </c>
      <c r="I2062" s="13"/>
    </row>
    <row r="2063" spans="1:9">
      <c r="A2063" s="17">
        <v>3.1000000000000014</v>
      </c>
      <c r="B2063" s="27">
        <v>44141</v>
      </c>
      <c r="C2063" s="18">
        <f t="shared" si="184"/>
        <v>3.4250000000000016</v>
      </c>
      <c r="D2063" s="18">
        <f t="shared" si="183"/>
        <v>4.7249999999999996</v>
      </c>
      <c r="E2063" s="13">
        <f t="shared" si="181"/>
        <v>165</v>
      </c>
      <c r="F2063" s="13">
        <f t="shared" si="182"/>
        <v>3.9820833333333332</v>
      </c>
      <c r="G2063" s="13"/>
      <c r="H2063" s="13">
        <f t="shared" si="179"/>
        <v>0</v>
      </c>
      <c r="I2063" s="13"/>
    </row>
    <row r="2064" spans="1:9">
      <c r="A2064" s="17">
        <v>1.8999999999999986</v>
      </c>
      <c r="B2064" s="27">
        <v>44142</v>
      </c>
      <c r="C2064" s="18">
        <f t="shared" si="184"/>
        <v>2.2249999999999988</v>
      </c>
      <c r="D2064" s="18">
        <f t="shared" si="183"/>
        <v>3.5449999999999995</v>
      </c>
      <c r="E2064" s="13">
        <f t="shared" si="181"/>
        <v>165</v>
      </c>
      <c r="F2064" s="13">
        <f t="shared" si="182"/>
        <v>4.3620833333333335</v>
      </c>
      <c r="G2064" s="13"/>
      <c r="H2064" s="13">
        <f t="shared" si="179"/>
        <v>0</v>
      </c>
      <c r="I2064" s="13"/>
    </row>
    <row r="2065" spans="1:9">
      <c r="A2065" s="17">
        <v>2.5</v>
      </c>
      <c r="B2065" s="27">
        <v>44143</v>
      </c>
      <c r="C2065" s="18">
        <f t="shared" si="184"/>
        <v>2.8250000000000002</v>
      </c>
      <c r="D2065" s="18">
        <f t="shared" si="183"/>
        <v>3.3449999999999998</v>
      </c>
      <c r="E2065" s="13">
        <f t="shared" si="181"/>
        <v>165</v>
      </c>
      <c r="F2065" s="13">
        <f t="shared" si="182"/>
        <v>4.172083333333334</v>
      </c>
      <c r="G2065" s="13"/>
      <c r="H2065" s="13">
        <f t="shared" ref="H2065:H2128" si="185">IF(F2065&gt;H$15,1,0)</f>
        <v>0</v>
      </c>
      <c r="I2065" s="13"/>
    </row>
    <row r="2066" spans="1:9">
      <c r="A2066" s="17">
        <v>3.1999999999999993</v>
      </c>
      <c r="B2066" s="27">
        <v>44144</v>
      </c>
      <c r="C2066" s="18">
        <f t="shared" si="184"/>
        <v>3.5249999999999995</v>
      </c>
      <c r="D2066" s="18">
        <f t="shared" si="183"/>
        <v>3.7049999999999992</v>
      </c>
      <c r="E2066" s="13">
        <f t="shared" ref="E2066:E2129" si="186">E2065+H2066</f>
        <v>165</v>
      </c>
      <c r="F2066" s="13">
        <f t="shared" ref="F2066:F2129" si="187">IF(F$16-$C2066&gt;0,(F$16+F$14-$C2066)*F$15/30,0)</f>
        <v>3.9504166666666674</v>
      </c>
      <c r="G2066" s="13"/>
      <c r="H2066" s="13">
        <f t="shared" si="185"/>
        <v>0</v>
      </c>
      <c r="I2066" s="13"/>
    </row>
    <row r="2067" spans="1:9">
      <c r="A2067" s="17">
        <v>4.3999999999999986</v>
      </c>
      <c r="B2067" s="27">
        <v>44145</v>
      </c>
      <c r="C2067" s="18">
        <f t="shared" si="184"/>
        <v>4.7249999999999988</v>
      </c>
      <c r="D2067" s="18">
        <f t="shared" si="183"/>
        <v>4.4049999999999994</v>
      </c>
      <c r="E2067" s="13">
        <f t="shared" si="186"/>
        <v>165</v>
      </c>
      <c r="F2067" s="13">
        <f t="shared" si="187"/>
        <v>3.5704166666666675</v>
      </c>
      <c r="G2067" s="13"/>
      <c r="H2067" s="13">
        <f t="shared" si="185"/>
        <v>0</v>
      </c>
      <c r="I2067" s="13"/>
    </row>
    <row r="2068" spans="1:9">
      <c r="A2068" s="17">
        <v>4.8999999999999986</v>
      </c>
      <c r="B2068" s="27">
        <v>44146</v>
      </c>
      <c r="C2068" s="18">
        <f t="shared" si="184"/>
        <v>5.2249999999999988</v>
      </c>
      <c r="D2068" s="18">
        <f t="shared" ref="D2068:D2131" si="188">SUM(C2066:C2070)/5</f>
        <v>5.3249999999999993</v>
      </c>
      <c r="E2068" s="13">
        <f t="shared" si="186"/>
        <v>165</v>
      </c>
      <c r="F2068" s="13">
        <f t="shared" si="187"/>
        <v>3.4120833333333342</v>
      </c>
      <c r="G2068" s="13"/>
      <c r="H2068" s="13">
        <f t="shared" si="185"/>
        <v>0</v>
      </c>
      <c r="I2068" s="13"/>
    </row>
    <row r="2069" spans="1:9">
      <c r="A2069" s="17">
        <v>5.3999999999999986</v>
      </c>
      <c r="B2069" s="27">
        <v>44147</v>
      </c>
      <c r="C2069" s="18">
        <f t="shared" si="184"/>
        <v>5.7249999999999988</v>
      </c>
      <c r="D2069" s="18">
        <f t="shared" si="188"/>
        <v>6.4049999999999994</v>
      </c>
      <c r="E2069" s="13">
        <f t="shared" si="186"/>
        <v>165</v>
      </c>
      <c r="F2069" s="13">
        <f t="shared" si="187"/>
        <v>3.253750000000001</v>
      </c>
      <c r="G2069" s="13"/>
      <c r="H2069" s="13">
        <f t="shared" si="185"/>
        <v>0</v>
      </c>
      <c r="I2069" s="13"/>
    </row>
    <row r="2070" spans="1:9">
      <c r="A2070" s="17">
        <v>7.1000000000000014</v>
      </c>
      <c r="B2070" s="27">
        <v>44148</v>
      </c>
      <c r="C2070" s="18">
        <f t="shared" si="184"/>
        <v>7.4250000000000016</v>
      </c>
      <c r="D2070" s="18">
        <f t="shared" si="188"/>
        <v>6.6049999999999995</v>
      </c>
      <c r="E2070" s="13">
        <f t="shared" si="186"/>
        <v>165</v>
      </c>
      <c r="F2070" s="13">
        <f t="shared" si="187"/>
        <v>2.7154166666666666</v>
      </c>
      <c r="G2070" s="13"/>
      <c r="H2070" s="13">
        <f t="shared" si="185"/>
        <v>0</v>
      </c>
      <c r="I2070" s="13"/>
    </row>
    <row r="2071" spans="1:9">
      <c r="A2071" s="17">
        <v>8.6000000000000014</v>
      </c>
      <c r="B2071" s="27">
        <v>44149</v>
      </c>
      <c r="C2071" s="18">
        <f t="shared" si="184"/>
        <v>8.9250000000000007</v>
      </c>
      <c r="D2071" s="18">
        <f t="shared" si="188"/>
        <v>7.1849999999999996</v>
      </c>
      <c r="E2071" s="13">
        <f t="shared" si="186"/>
        <v>165</v>
      </c>
      <c r="F2071" s="13">
        <f t="shared" si="187"/>
        <v>2.2404166666666665</v>
      </c>
      <c r="G2071" s="13"/>
      <c r="H2071" s="13">
        <f t="shared" si="185"/>
        <v>0</v>
      </c>
      <c r="I2071" s="13"/>
    </row>
    <row r="2072" spans="1:9">
      <c r="A2072" s="17">
        <v>5.3999999999999986</v>
      </c>
      <c r="B2072" s="27">
        <v>44150</v>
      </c>
      <c r="C2072" s="18">
        <f t="shared" si="184"/>
        <v>5.7249999999999988</v>
      </c>
      <c r="D2072" s="18">
        <f t="shared" si="188"/>
        <v>8.0250000000000004</v>
      </c>
      <c r="E2072" s="13">
        <f t="shared" si="186"/>
        <v>165</v>
      </c>
      <c r="F2072" s="13">
        <f t="shared" si="187"/>
        <v>3.253750000000001</v>
      </c>
      <c r="G2072" s="13"/>
      <c r="H2072" s="13">
        <f t="shared" si="185"/>
        <v>0</v>
      </c>
      <c r="I2072" s="13"/>
    </row>
    <row r="2073" spans="1:9">
      <c r="A2073" s="17">
        <v>7.8000000000000007</v>
      </c>
      <c r="B2073" s="27">
        <v>44151</v>
      </c>
      <c r="C2073" s="18">
        <f t="shared" ref="C2073:C2084" si="189">A2073+A$16</f>
        <v>8.125</v>
      </c>
      <c r="D2073" s="18">
        <f t="shared" si="188"/>
        <v>8.3849999999999998</v>
      </c>
      <c r="E2073" s="13">
        <f t="shared" si="186"/>
        <v>165</v>
      </c>
      <c r="F2073" s="13">
        <f t="shared" si="187"/>
        <v>2.4937499999999999</v>
      </c>
      <c r="G2073" s="13"/>
      <c r="H2073" s="13">
        <f t="shared" si="185"/>
        <v>0</v>
      </c>
      <c r="I2073" s="13"/>
    </row>
    <row r="2074" spans="1:9">
      <c r="A2074" s="17">
        <v>9.6000000000000014</v>
      </c>
      <c r="B2074" s="27">
        <v>44152</v>
      </c>
      <c r="C2074" s="18">
        <f t="shared" si="189"/>
        <v>9.9250000000000007</v>
      </c>
      <c r="D2074" s="18">
        <f t="shared" si="188"/>
        <v>8.0449999999999999</v>
      </c>
      <c r="E2074" s="13">
        <f t="shared" si="186"/>
        <v>165</v>
      </c>
      <c r="F2074" s="13">
        <f t="shared" si="187"/>
        <v>1.9237499999999996</v>
      </c>
      <c r="G2074" s="13"/>
      <c r="H2074" s="13">
        <f t="shared" si="185"/>
        <v>0</v>
      </c>
      <c r="I2074" s="13"/>
    </row>
    <row r="2075" spans="1:9">
      <c r="A2075" s="17">
        <v>8.8999999999999986</v>
      </c>
      <c r="B2075" s="27">
        <v>44153</v>
      </c>
      <c r="C2075" s="18">
        <f t="shared" si="189"/>
        <v>9.2249999999999979</v>
      </c>
      <c r="D2075" s="18">
        <f t="shared" si="188"/>
        <v>7.6650000000000009</v>
      </c>
      <c r="E2075" s="13">
        <f t="shared" si="186"/>
        <v>165</v>
      </c>
      <c r="F2075" s="13">
        <f t="shared" si="187"/>
        <v>2.1454166666666676</v>
      </c>
      <c r="G2075" s="13"/>
      <c r="H2075" s="13">
        <f t="shared" si="185"/>
        <v>0</v>
      </c>
      <c r="I2075" s="13"/>
    </row>
    <row r="2076" spans="1:9">
      <c r="A2076" s="17">
        <v>6.8999999999999986</v>
      </c>
      <c r="B2076" s="27">
        <v>44154</v>
      </c>
      <c r="C2076" s="18">
        <f t="shared" si="189"/>
        <v>7.2249999999999988</v>
      </c>
      <c r="D2076" s="18">
        <f t="shared" si="188"/>
        <v>6.1849999999999987</v>
      </c>
      <c r="E2076" s="13">
        <f t="shared" si="186"/>
        <v>165</v>
      </c>
      <c r="F2076" s="13">
        <f t="shared" si="187"/>
        <v>2.7787500000000009</v>
      </c>
      <c r="G2076" s="13"/>
      <c r="H2076" s="13">
        <f t="shared" si="185"/>
        <v>0</v>
      </c>
      <c r="I2076" s="13"/>
    </row>
    <row r="2077" spans="1:9">
      <c r="A2077" s="17">
        <v>3.5</v>
      </c>
      <c r="B2077" s="27">
        <v>44155</v>
      </c>
      <c r="C2077" s="18">
        <f t="shared" si="189"/>
        <v>3.8250000000000002</v>
      </c>
      <c r="D2077" s="18">
        <f t="shared" si="188"/>
        <v>4.8649999999999984</v>
      </c>
      <c r="E2077" s="13">
        <f t="shared" si="186"/>
        <v>165</v>
      </c>
      <c r="F2077" s="13">
        <f t="shared" si="187"/>
        <v>3.8554166666666672</v>
      </c>
      <c r="G2077" s="13"/>
      <c r="H2077" s="13">
        <f t="shared" si="185"/>
        <v>0</v>
      </c>
      <c r="I2077" s="13"/>
    </row>
    <row r="2078" spans="1:9">
      <c r="A2078" s="17">
        <v>0.39999999999999858</v>
      </c>
      <c r="B2078" s="27">
        <v>44156</v>
      </c>
      <c r="C2078" s="18">
        <f t="shared" si="189"/>
        <v>0.72499999999999853</v>
      </c>
      <c r="D2078" s="18">
        <f t="shared" si="188"/>
        <v>4.0449999999999999</v>
      </c>
      <c r="E2078" s="13">
        <f t="shared" si="186"/>
        <v>165</v>
      </c>
      <c r="F2078" s="13">
        <f t="shared" si="187"/>
        <v>4.8370833333333341</v>
      </c>
      <c r="G2078" s="13"/>
      <c r="H2078" s="13">
        <f t="shared" si="185"/>
        <v>0</v>
      </c>
      <c r="I2078" s="13"/>
    </row>
    <row r="2079" spans="1:9">
      <c r="A2079" s="17">
        <v>3</v>
      </c>
      <c r="B2079" s="27">
        <v>44157</v>
      </c>
      <c r="C2079" s="18">
        <f t="shared" si="189"/>
        <v>3.3250000000000002</v>
      </c>
      <c r="D2079" s="18">
        <f t="shared" si="188"/>
        <v>2.5249999999999999</v>
      </c>
      <c r="E2079" s="13">
        <f t="shared" si="186"/>
        <v>165</v>
      </c>
      <c r="F2079" s="13">
        <f t="shared" si="187"/>
        <v>4.0137499999999999</v>
      </c>
      <c r="G2079" s="13"/>
      <c r="H2079" s="13">
        <f t="shared" si="185"/>
        <v>0</v>
      </c>
      <c r="I2079" s="13"/>
    </row>
    <row r="2080" spans="1:9">
      <c r="A2080" s="17">
        <v>4.8000000000000007</v>
      </c>
      <c r="B2080" s="27">
        <v>44158</v>
      </c>
      <c r="C2080" s="18">
        <f t="shared" si="189"/>
        <v>5.1250000000000009</v>
      </c>
      <c r="D2080" s="18">
        <f t="shared" si="188"/>
        <v>1.8049999999999997</v>
      </c>
      <c r="E2080" s="13">
        <f t="shared" si="186"/>
        <v>165</v>
      </c>
      <c r="F2080" s="13">
        <f t="shared" si="187"/>
        <v>3.4437500000000001</v>
      </c>
      <c r="G2080" s="13"/>
      <c r="H2080" s="13">
        <f t="shared" si="185"/>
        <v>0</v>
      </c>
      <c r="I2080" s="13"/>
    </row>
    <row r="2081" spans="1:10">
      <c r="A2081" s="17">
        <v>-0.69999999999999929</v>
      </c>
      <c r="B2081" s="27">
        <v>44159</v>
      </c>
      <c r="C2081" s="18">
        <f t="shared" si="189"/>
        <v>-0.37499999999999928</v>
      </c>
      <c r="D2081" s="18">
        <f t="shared" si="188"/>
        <v>1.645</v>
      </c>
      <c r="E2081" s="13">
        <f t="shared" si="186"/>
        <v>166</v>
      </c>
      <c r="F2081" s="13">
        <f t="shared" si="187"/>
        <v>5.1854166666666668</v>
      </c>
      <c r="G2081" s="13"/>
      <c r="H2081" s="13">
        <f t="shared" si="185"/>
        <v>1</v>
      </c>
      <c r="I2081" s="13"/>
      <c r="J2081">
        <f>I2081/F2081</f>
        <v>0</v>
      </c>
    </row>
    <row r="2082" spans="1:10">
      <c r="A2082" s="17">
        <v>-0.10000000000000142</v>
      </c>
      <c r="B2082" s="27">
        <v>44160</v>
      </c>
      <c r="C2082" s="18">
        <f t="shared" si="189"/>
        <v>0.22499999999999859</v>
      </c>
      <c r="D2082" s="18">
        <f t="shared" si="188"/>
        <v>1.0250000000000001</v>
      </c>
      <c r="E2082" s="13">
        <f t="shared" si="186"/>
        <v>166</v>
      </c>
      <c r="F2082" s="13">
        <f t="shared" si="187"/>
        <v>4.9954166666666673</v>
      </c>
      <c r="G2082" s="13"/>
      <c r="H2082" s="13">
        <f t="shared" si="185"/>
        <v>0</v>
      </c>
      <c r="I2082" s="13"/>
    </row>
    <row r="2083" spans="1:10">
      <c r="A2083" s="17">
        <v>-0.39999999999999858</v>
      </c>
      <c r="B2083" s="27">
        <v>44161</v>
      </c>
      <c r="C2083" s="18">
        <f t="shared" si="189"/>
        <v>-7.4999999999998568E-2</v>
      </c>
      <c r="D2083" s="18">
        <f t="shared" si="188"/>
        <v>0.16499999999999987</v>
      </c>
      <c r="E2083" s="13">
        <f t="shared" si="186"/>
        <v>167</v>
      </c>
      <c r="F2083" s="13">
        <f t="shared" si="187"/>
        <v>5.090416666666667</v>
      </c>
      <c r="G2083" s="13"/>
      <c r="H2083" s="13">
        <f t="shared" si="185"/>
        <v>1</v>
      </c>
      <c r="I2083" s="13"/>
    </row>
    <row r="2084" spans="1:10">
      <c r="A2084" s="17">
        <v>-0.10000000000000142</v>
      </c>
      <c r="B2084" s="27">
        <v>44162</v>
      </c>
      <c r="C2084" s="18">
        <f t="shared" si="189"/>
        <v>0.22499999999999859</v>
      </c>
      <c r="D2084" s="18">
        <f t="shared" si="188"/>
        <v>0.625</v>
      </c>
      <c r="E2084" s="13">
        <f t="shared" si="186"/>
        <v>167</v>
      </c>
      <c r="F2084" s="13">
        <f t="shared" si="187"/>
        <v>4.9954166666666673</v>
      </c>
      <c r="G2084" s="13"/>
      <c r="H2084" s="13">
        <f t="shared" si="185"/>
        <v>0</v>
      </c>
      <c r="I2084" s="13"/>
    </row>
    <row r="2085" spans="1:10">
      <c r="A2085" s="1">
        <v>0.5</v>
      </c>
      <c r="B2085" s="27">
        <v>44163</v>
      </c>
      <c r="C2085" s="18">
        <f t="shared" ref="C2085:C2148" si="190">A2085+A$16</f>
        <v>0.82499999999999996</v>
      </c>
      <c r="D2085" s="18">
        <f t="shared" si="188"/>
        <v>0.74500000000000033</v>
      </c>
      <c r="E2085" s="13">
        <f t="shared" si="186"/>
        <v>167</v>
      </c>
      <c r="F2085" s="13">
        <f t="shared" si="187"/>
        <v>4.8054166666666669</v>
      </c>
      <c r="G2085" s="13"/>
      <c r="H2085" s="13">
        <f t="shared" si="185"/>
        <v>0</v>
      </c>
      <c r="I2085" s="13"/>
    </row>
    <row r="2086" spans="1:10">
      <c r="A2086" s="1">
        <v>1.6000000000000014</v>
      </c>
      <c r="B2086" s="27">
        <v>44164</v>
      </c>
      <c r="C2086" s="18">
        <f t="shared" si="190"/>
        <v>1.9250000000000014</v>
      </c>
      <c r="D2086" s="18">
        <f t="shared" si="188"/>
        <v>0.56499999999999984</v>
      </c>
      <c r="E2086" s="13">
        <f t="shared" si="186"/>
        <v>167</v>
      </c>
      <c r="F2086" s="13">
        <f t="shared" si="187"/>
        <v>4.4570833333333333</v>
      </c>
      <c r="G2086" s="13"/>
      <c r="H2086" s="13">
        <f t="shared" si="185"/>
        <v>0</v>
      </c>
      <c r="I2086" s="13"/>
    </row>
    <row r="2087" spans="1:10">
      <c r="A2087" s="1">
        <v>0.5</v>
      </c>
      <c r="B2087" s="27">
        <v>44165</v>
      </c>
      <c r="C2087" s="18">
        <f t="shared" si="190"/>
        <v>0.82499999999999996</v>
      </c>
      <c r="D2087" s="18">
        <f t="shared" si="188"/>
        <v>0.22499999999999995</v>
      </c>
      <c r="E2087" s="13">
        <f t="shared" si="186"/>
        <v>167</v>
      </c>
      <c r="F2087" s="13">
        <f t="shared" si="187"/>
        <v>4.8054166666666669</v>
      </c>
      <c r="G2087" s="13"/>
      <c r="H2087" s="13">
        <f t="shared" si="185"/>
        <v>0</v>
      </c>
      <c r="I2087" s="13"/>
    </row>
    <row r="2088" spans="1:10">
      <c r="A2088" s="1">
        <v>-1.3000000000000007</v>
      </c>
      <c r="B2088" s="27">
        <v>44166</v>
      </c>
      <c r="C2088" s="18">
        <f t="shared" si="190"/>
        <v>-0.97500000000000075</v>
      </c>
      <c r="D2088" s="18">
        <f t="shared" si="188"/>
        <v>-0.23500000000000018</v>
      </c>
      <c r="E2088" s="13">
        <f t="shared" si="186"/>
        <v>168</v>
      </c>
      <c r="F2088" s="13">
        <f t="shared" si="187"/>
        <v>5.3754166666666672</v>
      </c>
      <c r="G2088" s="13"/>
      <c r="H2088" s="13">
        <f t="shared" si="185"/>
        <v>1</v>
      </c>
      <c r="I2088" s="13"/>
    </row>
    <row r="2089" spans="1:10">
      <c r="A2089" s="1">
        <v>-1.8000000000000007</v>
      </c>
      <c r="B2089" s="27">
        <v>44167</v>
      </c>
      <c r="C2089" s="18">
        <f t="shared" si="190"/>
        <v>-1.4750000000000008</v>
      </c>
      <c r="D2089" s="18">
        <f t="shared" si="188"/>
        <v>-0.33500000000000019</v>
      </c>
      <c r="E2089" s="13">
        <f t="shared" si="186"/>
        <v>169</v>
      </c>
      <c r="F2089" s="13">
        <f t="shared" si="187"/>
        <v>5.5337500000000004</v>
      </c>
      <c r="G2089" s="13"/>
      <c r="H2089" s="13">
        <f t="shared" si="185"/>
        <v>1</v>
      </c>
      <c r="I2089" s="13"/>
    </row>
    <row r="2090" spans="1:10">
      <c r="A2090" s="1">
        <v>-1.8000000000000007</v>
      </c>
      <c r="B2090" s="27">
        <v>44168</v>
      </c>
      <c r="C2090" s="18">
        <f t="shared" si="190"/>
        <v>-1.4750000000000008</v>
      </c>
      <c r="D2090" s="18">
        <f t="shared" si="188"/>
        <v>0.52500000000000002</v>
      </c>
      <c r="E2090" s="13">
        <f t="shared" si="186"/>
        <v>170</v>
      </c>
      <c r="F2090" s="13">
        <f t="shared" si="187"/>
        <v>5.5337500000000004</v>
      </c>
      <c r="G2090" s="13"/>
      <c r="H2090" s="13">
        <f t="shared" si="185"/>
        <v>1</v>
      </c>
      <c r="I2090" s="13"/>
    </row>
    <row r="2091" spans="1:10">
      <c r="A2091" s="1">
        <v>1.1000000000000014</v>
      </c>
      <c r="B2091" s="27">
        <v>44169</v>
      </c>
      <c r="C2091" s="18">
        <f t="shared" si="190"/>
        <v>1.4250000000000014</v>
      </c>
      <c r="D2091" s="18">
        <f t="shared" si="188"/>
        <v>2.5649999999999999</v>
      </c>
      <c r="E2091" s="13">
        <f t="shared" si="186"/>
        <v>170</v>
      </c>
      <c r="F2091" s="13">
        <f t="shared" si="187"/>
        <v>4.6154166666666665</v>
      </c>
      <c r="G2091" s="13"/>
      <c r="H2091" s="13">
        <f t="shared" si="185"/>
        <v>0</v>
      </c>
      <c r="I2091" s="13"/>
    </row>
    <row r="2092" spans="1:10">
      <c r="A2092" s="1">
        <v>4.8000000000000007</v>
      </c>
      <c r="B2092" s="27">
        <v>44170</v>
      </c>
      <c r="C2092" s="18">
        <f t="shared" si="190"/>
        <v>5.1250000000000009</v>
      </c>
      <c r="D2092" s="18">
        <f t="shared" si="188"/>
        <v>4.3250000000000002</v>
      </c>
      <c r="E2092" s="13">
        <f t="shared" si="186"/>
        <v>170</v>
      </c>
      <c r="F2092" s="13">
        <f t="shared" si="187"/>
        <v>3.4437500000000001</v>
      </c>
      <c r="G2092" s="13"/>
      <c r="H2092" s="13">
        <f t="shared" si="185"/>
        <v>0</v>
      </c>
      <c r="I2092" s="13"/>
    </row>
    <row r="2093" spans="1:10">
      <c r="A2093" s="1">
        <v>8.8999999999999986</v>
      </c>
      <c r="B2093" s="27">
        <v>44171</v>
      </c>
      <c r="C2093" s="18">
        <f t="shared" si="190"/>
        <v>9.2249999999999979</v>
      </c>
      <c r="D2093" s="18">
        <f t="shared" si="188"/>
        <v>5.5050000000000008</v>
      </c>
      <c r="E2093" s="13">
        <f t="shared" si="186"/>
        <v>170</v>
      </c>
      <c r="F2093" s="13">
        <f t="shared" si="187"/>
        <v>2.1454166666666676</v>
      </c>
      <c r="G2093" s="13"/>
      <c r="H2093" s="13">
        <f t="shared" si="185"/>
        <v>0</v>
      </c>
      <c r="I2093" s="13"/>
    </row>
    <row r="2094" spans="1:10">
      <c r="A2094" s="1">
        <v>7</v>
      </c>
      <c r="B2094" s="27">
        <v>44172</v>
      </c>
      <c r="C2094" s="18">
        <f t="shared" si="190"/>
        <v>7.3250000000000002</v>
      </c>
      <c r="D2094" s="18">
        <f t="shared" si="188"/>
        <v>6.2449999999999992</v>
      </c>
      <c r="E2094" s="13">
        <f t="shared" si="186"/>
        <v>170</v>
      </c>
      <c r="F2094" s="13">
        <f t="shared" si="187"/>
        <v>2.7470833333333338</v>
      </c>
      <c r="G2094" s="13"/>
      <c r="H2094" s="13">
        <f t="shared" si="185"/>
        <v>0</v>
      </c>
      <c r="I2094" s="13"/>
    </row>
    <row r="2095" spans="1:10">
      <c r="A2095" s="1">
        <v>4.1000000000000014</v>
      </c>
      <c r="B2095" s="27">
        <v>44173</v>
      </c>
      <c r="C2095" s="18">
        <f t="shared" si="190"/>
        <v>4.4250000000000016</v>
      </c>
      <c r="D2095" s="18">
        <f t="shared" si="188"/>
        <v>5.9849999999999994</v>
      </c>
      <c r="E2095" s="13">
        <f t="shared" si="186"/>
        <v>170</v>
      </c>
      <c r="F2095" s="13">
        <f t="shared" si="187"/>
        <v>3.6654166666666663</v>
      </c>
      <c r="G2095" s="13"/>
      <c r="H2095" s="13">
        <f t="shared" si="185"/>
        <v>0</v>
      </c>
      <c r="I2095" s="13"/>
    </row>
    <row r="2096" spans="1:10">
      <c r="A2096" s="1">
        <v>4.8000000000000007</v>
      </c>
      <c r="B2096" s="27">
        <v>44174</v>
      </c>
      <c r="C2096" s="18">
        <f t="shared" si="190"/>
        <v>5.1250000000000009</v>
      </c>
      <c r="D2096" s="18">
        <f t="shared" si="188"/>
        <v>4.6250000000000009</v>
      </c>
      <c r="E2096" s="13">
        <f t="shared" si="186"/>
        <v>170</v>
      </c>
      <c r="F2096" s="13">
        <f t="shared" si="187"/>
        <v>3.4437500000000001</v>
      </c>
      <c r="G2096" s="13"/>
      <c r="H2096" s="13">
        <f t="shared" si="185"/>
        <v>0</v>
      </c>
      <c r="I2096" s="13"/>
    </row>
    <row r="2097" spans="1:9">
      <c r="A2097" s="1">
        <v>3.5</v>
      </c>
      <c r="B2097" s="27">
        <v>44175</v>
      </c>
      <c r="C2097" s="18">
        <f t="shared" si="190"/>
        <v>3.8250000000000002</v>
      </c>
      <c r="D2097" s="18">
        <f t="shared" si="188"/>
        <v>3.6850000000000009</v>
      </c>
      <c r="E2097" s="13">
        <f t="shared" si="186"/>
        <v>170</v>
      </c>
      <c r="F2097" s="13">
        <f t="shared" si="187"/>
        <v>3.8554166666666672</v>
      </c>
      <c r="G2097" s="13"/>
      <c r="H2097" s="13">
        <f t="shared" si="185"/>
        <v>0</v>
      </c>
      <c r="I2097" s="13"/>
    </row>
    <row r="2098" spans="1:9">
      <c r="A2098" s="1">
        <v>2.1000000000000014</v>
      </c>
      <c r="B2098" s="27">
        <v>44176</v>
      </c>
      <c r="C2098" s="18">
        <f t="shared" si="190"/>
        <v>2.4250000000000016</v>
      </c>
      <c r="D2098" s="18">
        <f t="shared" si="188"/>
        <v>3.6450000000000005</v>
      </c>
      <c r="E2098" s="13">
        <f t="shared" si="186"/>
        <v>170</v>
      </c>
      <c r="F2098" s="13">
        <f t="shared" si="187"/>
        <v>4.2987500000000001</v>
      </c>
      <c r="G2098" s="13"/>
      <c r="H2098" s="13">
        <f t="shared" si="185"/>
        <v>0</v>
      </c>
      <c r="I2098" s="13"/>
    </row>
    <row r="2099" spans="1:9">
      <c r="A2099" s="1">
        <v>2.3000000000000007</v>
      </c>
      <c r="B2099" s="27">
        <v>44177</v>
      </c>
      <c r="C2099" s="18">
        <f t="shared" si="190"/>
        <v>2.6250000000000009</v>
      </c>
      <c r="D2099" s="18">
        <f t="shared" si="188"/>
        <v>3.585</v>
      </c>
      <c r="E2099" s="13">
        <f t="shared" si="186"/>
        <v>170</v>
      </c>
      <c r="F2099" s="13">
        <f t="shared" si="187"/>
        <v>4.2354166666666666</v>
      </c>
      <c r="G2099" s="13"/>
      <c r="H2099" s="13">
        <f t="shared" si="185"/>
        <v>0</v>
      </c>
      <c r="I2099" s="13"/>
    </row>
    <row r="2100" spans="1:9">
      <c r="A2100" s="1">
        <v>3.8999999999999986</v>
      </c>
      <c r="B2100" s="27">
        <v>44178</v>
      </c>
      <c r="C2100" s="18">
        <f t="shared" si="190"/>
        <v>4.2249999999999988</v>
      </c>
      <c r="D2100" s="18">
        <f t="shared" si="188"/>
        <v>3.5450000000000004</v>
      </c>
      <c r="E2100" s="13">
        <f t="shared" si="186"/>
        <v>170</v>
      </c>
      <c r="F2100" s="13">
        <f t="shared" si="187"/>
        <v>3.7287500000000007</v>
      </c>
      <c r="G2100" s="13"/>
      <c r="H2100" s="13">
        <f t="shared" si="185"/>
        <v>0</v>
      </c>
      <c r="I2100" s="13"/>
    </row>
    <row r="2101" spans="1:9">
      <c r="A2101" s="1">
        <v>4.5</v>
      </c>
      <c r="B2101" s="27">
        <v>44179</v>
      </c>
      <c r="C2101" s="18">
        <f t="shared" si="190"/>
        <v>4.8250000000000002</v>
      </c>
      <c r="D2101" s="18">
        <f t="shared" si="188"/>
        <v>3.7049999999999996</v>
      </c>
      <c r="E2101" s="13">
        <f t="shared" si="186"/>
        <v>170</v>
      </c>
      <c r="F2101" s="13">
        <f t="shared" si="187"/>
        <v>3.5387500000000003</v>
      </c>
      <c r="G2101" s="13"/>
      <c r="H2101" s="13">
        <f t="shared" si="185"/>
        <v>0</v>
      </c>
      <c r="I2101" s="13"/>
    </row>
    <row r="2102" spans="1:9">
      <c r="A2102" s="1">
        <v>3.3000000000000007</v>
      </c>
      <c r="B2102" s="27">
        <v>44180</v>
      </c>
      <c r="C2102" s="18">
        <f t="shared" si="190"/>
        <v>3.6250000000000009</v>
      </c>
      <c r="D2102" s="18">
        <f t="shared" si="188"/>
        <v>3.665</v>
      </c>
      <c r="E2102" s="13">
        <f t="shared" si="186"/>
        <v>170</v>
      </c>
      <c r="F2102" s="13">
        <f t="shared" si="187"/>
        <v>3.9187500000000002</v>
      </c>
      <c r="G2102" s="13"/>
      <c r="H2102" s="13">
        <f t="shared" si="185"/>
        <v>0</v>
      </c>
      <c r="I2102" s="13"/>
    </row>
    <row r="2103" spans="1:9">
      <c r="A2103" s="1">
        <v>2.8999999999999986</v>
      </c>
      <c r="B2103" s="27">
        <v>44181</v>
      </c>
      <c r="C2103" s="18">
        <f t="shared" si="190"/>
        <v>3.2249999999999988</v>
      </c>
      <c r="D2103" s="18">
        <f t="shared" si="188"/>
        <v>3.2649999999999997</v>
      </c>
      <c r="E2103" s="13">
        <f t="shared" si="186"/>
        <v>170</v>
      </c>
      <c r="F2103" s="13">
        <f t="shared" si="187"/>
        <v>4.0454166666666671</v>
      </c>
      <c r="G2103" s="13"/>
      <c r="H2103" s="13">
        <f t="shared" si="185"/>
        <v>0</v>
      </c>
      <c r="I2103" s="13"/>
    </row>
    <row r="2104" spans="1:9">
      <c r="A2104" s="1">
        <v>2.1000000000000014</v>
      </c>
      <c r="B2104" s="27">
        <v>44182</v>
      </c>
      <c r="C2104" s="18">
        <f t="shared" si="190"/>
        <v>2.4250000000000016</v>
      </c>
      <c r="D2104" s="18">
        <f t="shared" si="188"/>
        <v>2.665</v>
      </c>
      <c r="E2104" s="13">
        <f t="shared" si="186"/>
        <v>170</v>
      </c>
      <c r="F2104" s="13">
        <f t="shared" si="187"/>
        <v>4.2987500000000001</v>
      </c>
      <c r="G2104" s="13"/>
      <c r="H2104" s="13">
        <f t="shared" si="185"/>
        <v>0</v>
      </c>
      <c r="I2104" s="13"/>
    </row>
    <row r="2105" spans="1:9">
      <c r="A2105" s="1">
        <v>1.8999999999999986</v>
      </c>
      <c r="B2105" s="27">
        <v>44183</v>
      </c>
      <c r="C2105" s="18">
        <f t="shared" si="190"/>
        <v>2.2249999999999988</v>
      </c>
      <c r="D2105" s="18">
        <f t="shared" si="188"/>
        <v>2.3449999999999998</v>
      </c>
      <c r="E2105" s="13">
        <f t="shared" si="186"/>
        <v>170</v>
      </c>
      <c r="F2105" s="13">
        <f t="shared" si="187"/>
        <v>4.3620833333333335</v>
      </c>
      <c r="G2105" s="13"/>
      <c r="H2105" s="13">
        <f t="shared" si="185"/>
        <v>0</v>
      </c>
      <c r="I2105" s="13"/>
    </row>
    <row r="2106" spans="1:9">
      <c r="A2106" s="1">
        <v>1.5</v>
      </c>
      <c r="B2106" s="27">
        <v>44184</v>
      </c>
      <c r="C2106" s="18">
        <f t="shared" si="190"/>
        <v>1.825</v>
      </c>
      <c r="D2106" s="18">
        <f t="shared" si="188"/>
        <v>2.2649999999999997</v>
      </c>
      <c r="E2106" s="13">
        <f t="shared" si="186"/>
        <v>170</v>
      </c>
      <c r="F2106" s="13">
        <f t="shared" si="187"/>
        <v>4.4887499999999996</v>
      </c>
      <c r="G2106" s="13"/>
      <c r="H2106" s="13">
        <f t="shared" si="185"/>
        <v>0</v>
      </c>
      <c r="I2106" s="13"/>
    </row>
    <row r="2107" spans="1:9">
      <c r="A2107" s="1">
        <v>1.6999999999999993</v>
      </c>
      <c r="B2107" s="27">
        <v>44185</v>
      </c>
      <c r="C2107" s="18">
        <f t="shared" si="190"/>
        <v>2.0249999999999995</v>
      </c>
      <c r="D2107" s="18">
        <f t="shared" si="188"/>
        <v>3.3649999999999998</v>
      </c>
      <c r="E2107" s="13">
        <f t="shared" si="186"/>
        <v>170</v>
      </c>
      <c r="F2107" s="13">
        <f t="shared" si="187"/>
        <v>4.425416666666667</v>
      </c>
      <c r="G2107" s="13"/>
      <c r="H2107" s="13">
        <f t="shared" si="185"/>
        <v>0</v>
      </c>
      <c r="I2107" s="13"/>
    </row>
    <row r="2108" spans="1:9">
      <c r="A2108" s="1">
        <v>2.5</v>
      </c>
      <c r="B2108" s="27">
        <v>44186</v>
      </c>
      <c r="C2108" s="18">
        <f t="shared" si="190"/>
        <v>2.8250000000000002</v>
      </c>
      <c r="D2108" s="18">
        <f t="shared" si="188"/>
        <v>5.0649999999999995</v>
      </c>
      <c r="E2108" s="13">
        <f t="shared" si="186"/>
        <v>170</v>
      </c>
      <c r="F2108" s="13">
        <f t="shared" si="187"/>
        <v>4.172083333333334</v>
      </c>
      <c r="G2108" s="13"/>
      <c r="H2108" s="13">
        <f t="shared" si="185"/>
        <v>0</v>
      </c>
      <c r="I2108" s="13"/>
    </row>
    <row r="2109" spans="1:9">
      <c r="A2109" s="1">
        <v>7.6000000000000014</v>
      </c>
      <c r="B2109" s="27">
        <v>44187</v>
      </c>
      <c r="C2109" s="18">
        <f t="shared" si="190"/>
        <v>7.9250000000000016</v>
      </c>
      <c r="D2109" s="18">
        <f t="shared" si="188"/>
        <v>6.3449999999999998</v>
      </c>
      <c r="E2109" s="13">
        <f t="shared" si="186"/>
        <v>170</v>
      </c>
      <c r="F2109" s="13">
        <f t="shared" si="187"/>
        <v>2.5570833333333329</v>
      </c>
      <c r="G2109" s="13"/>
      <c r="H2109" s="13">
        <f t="shared" si="185"/>
        <v>0</v>
      </c>
      <c r="I2109" s="13"/>
    </row>
    <row r="2110" spans="1:9">
      <c r="A2110" s="1">
        <v>10.399999999999999</v>
      </c>
      <c r="B2110" s="27">
        <v>44188</v>
      </c>
      <c r="C2110" s="18">
        <f t="shared" si="190"/>
        <v>10.724999999999998</v>
      </c>
      <c r="D2110" s="18">
        <f t="shared" si="188"/>
        <v>6.4249999999999998</v>
      </c>
      <c r="E2110" s="13">
        <f t="shared" si="186"/>
        <v>170</v>
      </c>
      <c r="F2110" s="13">
        <f t="shared" si="187"/>
        <v>1.6704166666666673</v>
      </c>
      <c r="G2110" s="13"/>
      <c r="H2110" s="13">
        <f t="shared" si="185"/>
        <v>0</v>
      </c>
      <c r="I2110" s="13"/>
    </row>
    <row r="2111" spans="1:9">
      <c r="A2111" s="1">
        <v>7.8999999999999986</v>
      </c>
      <c r="B2111" s="27">
        <v>44189</v>
      </c>
      <c r="C2111" s="18">
        <f t="shared" si="190"/>
        <v>8.2249999999999979</v>
      </c>
      <c r="D2111" s="18">
        <f t="shared" si="188"/>
        <v>6.004999999999999</v>
      </c>
      <c r="E2111" s="13">
        <f t="shared" si="186"/>
        <v>170</v>
      </c>
      <c r="F2111" s="13">
        <f t="shared" si="187"/>
        <v>2.4620833333333341</v>
      </c>
      <c r="G2111" s="13"/>
      <c r="H2111" s="13">
        <f t="shared" si="185"/>
        <v>0</v>
      </c>
      <c r="I2111" s="13"/>
    </row>
    <row r="2112" spans="1:9">
      <c r="A2112" s="1">
        <v>2.1000000000000014</v>
      </c>
      <c r="B2112" s="27">
        <v>44190</v>
      </c>
      <c r="C2112" s="18">
        <f t="shared" si="190"/>
        <v>2.4250000000000016</v>
      </c>
      <c r="D2112" s="18">
        <f t="shared" si="188"/>
        <v>4.2449999999999992</v>
      </c>
      <c r="E2112" s="13">
        <f t="shared" si="186"/>
        <v>170</v>
      </c>
      <c r="F2112" s="13">
        <f t="shared" si="187"/>
        <v>4.2987500000000001</v>
      </c>
      <c r="G2112" s="13"/>
      <c r="H2112" s="13">
        <f t="shared" si="185"/>
        <v>0</v>
      </c>
      <c r="I2112" s="13"/>
    </row>
    <row r="2113" spans="1:9">
      <c r="A2113" s="1">
        <v>0.39999999999999858</v>
      </c>
      <c r="B2113" s="27">
        <v>44191</v>
      </c>
      <c r="C2113" s="18">
        <f t="shared" si="190"/>
        <v>0.72499999999999853</v>
      </c>
      <c r="D2113" s="18">
        <f t="shared" si="188"/>
        <v>2.4049999999999989</v>
      </c>
      <c r="E2113" s="13">
        <f t="shared" si="186"/>
        <v>170</v>
      </c>
      <c r="F2113" s="13">
        <f t="shared" si="187"/>
        <v>4.8370833333333341</v>
      </c>
      <c r="G2113" s="13"/>
      <c r="H2113" s="13">
        <f t="shared" si="185"/>
        <v>0</v>
      </c>
      <c r="I2113" s="13"/>
    </row>
    <row r="2114" spans="1:9">
      <c r="A2114" s="1">
        <v>-1.1999999999999993</v>
      </c>
      <c r="B2114" s="27">
        <v>44192</v>
      </c>
      <c r="C2114" s="18">
        <f t="shared" si="190"/>
        <v>-0.87499999999999933</v>
      </c>
      <c r="D2114" s="18">
        <f t="shared" si="188"/>
        <v>1.4049999999999998</v>
      </c>
      <c r="E2114" s="13">
        <f t="shared" si="186"/>
        <v>171</v>
      </c>
      <c r="F2114" s="13">
        <f t="shared" si="187"/>
        <v>5.34375</v>
      </c>
      <c r="G2114" s="13"/>
      <c r="H2114" s="13">
        <f t="shared" si="185"/>
        <v>1</v>
      </c>
      <c r="I2114" s="13"/>
    </row>
    <row r="2115" spans="1:9">
      <c r="A2115" s="1">
        <v>1.1999999999999993</v>
      </c>
      <c r="B2115" s="27">
        <v>44193</v>
      </c>
      <c r="C2115" s="18">
        <f t="shared" si="190"/>
        <v>1.5249999999999992</v>
      </c>
      <c r="D2115" s="18">
        <f t="shared" si="188"/>
        <v>1.1649999999999991</v>
      </c>
      <c r="E2115" s="13">
        <f t="shared" si="186"/>
        <v>171</v>
      </c>
      <c r="F2115" s="13">
        <f t="shared" si="187"/>
        <v>4.5837500000000002</v>
      </c>
      <c r="G2115" s="13"/>
      <c r="H2115" s="13">
        <f t="shared" si="185"/>
        <v>0</v>
      </c>
      <c r="I2115" s="13"/>
    </row>
    <row r="2116" spans="1:9">
      <c r="A2116" s="1">
        <v>2.8999999999999986</v>
      </c>
      <c r="B2116" s="27">
        <v>44194</v>
      </c>
      <c r="C2116" s="18">
        <f t="shared" si="190"/>
        <v>3.2249999999999988</v>
      </c>
      <c r="D2116" s="18">
        <f t="shared" si="188"/>
        <v>1.1649999999999991</v>
      </c>
      <c r="E2116" s="13">
        <f t="shared" si="186"/>
        <v>171</v>
      </c>
      <c r="F2116" s="13">
        <f t="shared" si="187"/>
        <v>4.0454166666666671</v>
      </c>
      <c r="G2116" s="13"/>
      <c r="H2116" s="13">
        <f t="shared" si="185"/>
        <v>0</v>
      </c>
      <c r="I2116" s="13"/>
    </row>
    <row r="2117" spans="1:9">
      <c r="A2117" s="1">
        <v>0.89999999999999858</v>
      </c>
      <c r="B2117" s="27">
        <v>44195</v>
      </c>
      <c r="C2117" s="18">
        <f t="shared" si="190"/>
        <v>1.2249999999999985</v>
      </c>
      <c r="D2117" s="18">
        <f t="shared" si="188"/>
        <v>1.1249999999999996</v>
      </c>
      <c r="E2117" s="13">
        <f t="shared" si="186"/>
        <v>171</v>
      </c>
      <c r="F2117" s="13">
        <f t="shared" si="187"/>
        <v>4.67875</v>
      </c>
      <c r="G2117" s="13"/>
      <c r="H2117" s="13">
        <f t="shared" si="185"/>
        <v>0</v>
      </c>
      <c r="I2117" s="13"/>
    </row>
    <row r="2118" spans="1:9">
      <c r="A2118" s="1">
        <v>0.39999999999999858</v>
      </c>
      <c r="B2118" s="27">
        <v>44196</v>
      </c>
      <c r="C2118" s="18">
        <f t="shared" si="190"/>
        <v>0.72499999999999853</v>
      </c>
      <c r="D2118" s="18">
        <f t="shared" si="188"/>
        <v>0.54499999999999971</v>
      </c>
      <c r="E2118" s="13">
        <f t="shared" si="186"/>
        <v>171</v>
      </c>
      <c r="F2118" s="13">
        <f t="shared" si="187"/>
        <v>4.8370833333333341</v>
      </c>
      <c r="G2118" s="13"/>
      <c r="H2118" s="13">
        <f t="shared" si="185"/>
        <v>0</v>
      </c>
      <c r="I2118" s="13"/>
    </row>
    <row r="2119" spans="1:9">
      <c r="A2119" s="1">
        <v>-1.3999999999999986</v>
      </c>
      <c r="B2119" s="27">
        <v>44197</v>
      </c>
      <c r="C2119" s="18">
        <f t="shared" si="190"/>
        <v>-1.0749999999999986</v>
      </c>
      <c r="D2119" s="18">
        <f t="shared" si="188"/>
        <v>0.30499999999999972</v>
      </c>
      <c r="E2119" s="13">
        <f t="shared" si="186"/>
        <v>172</v>
      </c>
      <c r="F2119" s="13">
        <f t="shared" si="187"/>
        <v>5.4070833333333335</v>
      </c>
      <c r="G2119" s="13"/>
      <c r="H2119" s="13">
        <f t="shared" si="185"/>
        <v>1</v>
      </c>
      <c r="I2119" s="13"/>
    </row>
    <row r="2120" spans="1:9">
      <c r="A2120" s="1">
        <v>-1.6999999999999993</v>
      </c>
      <c r="B2120" s="27">
        <v>44198</v>
      </c>
      <c r="C2120" s="18">
        <f t="shared" si="190"/>
        <v>-1.3749999999999993</v>
      </c>
      <c r="D2120" s="18">
        <f t="shared" si="188"/>
        <v>0.625</v>
      </c>
      <c r="E2120" s="13">
        <f t="shared" si="186"/>
        <v>173</v>
      </c>
      <c r="F2120" s="13">
        <f t="shared" si="187"/>
        <v>5.5020833333333332</v>
      </c>
      <c r="G2120" s="13"/>
      <c r="H2120" s="13">
        <f t="shared" si="185"/>
        <v>1</v>
      </c>
      <c r="I2120" s="13"/>
    </row>
    <row r="2121" spans="1:9">
      <c r="A2121" s="1">
        <v>1.6999999999999993</v>
      </c>
      <c r="B2121" s="27">
        <v>44199</v>
      </c>
      <c r="C2121" s="18">
        <f t="shared" si="190"/>
        <v>2.0249999999999995</v>
      </c>
      <c r="D2121" s="18">
        <f t="shared" si="188"/>
        <v>0.78500000000000014</v>
      </c>
      <c r="E2121" s="13">
        <f t="shared" si="186"/>
        <v>173</v>
      </c>
      <c r="F2121" s="13">
        <f t="shared" si="187"/>
        <v>4.425416666666667</v>
      </c>
      <c r="G2121" s="13"/>
      <c r="H2121" s="13">
        <f t="shared" si="185"/>
        <v>0</v>
      </c>
      <c r="I2121" s="13"/>
    </row>
    <row r="2122" spans="1:9">
      <c r="A2122" s="1">
        <v>2.5</v>
      </c>
      <c r="B2122" s="27">
        <v>44200</v>
      </c>
      <c r="C2122" s="18">
        <f t="shared" si="190"/>
        <v>2.8250000000000002</v>
      </c>
      <c r="D2122" s="18">
        <f t="shared" si="188"/>
        <v>1.105</v>
      </c>
      <c r="E2122" s="13">
        <f t="shared" si="186"/>
        <v>173</v>
      </c>
      <c r="F2122" s="13">
        <f t="shared" si="187"/>
        <v>4.172083333333334</v>
      </c>
      <c r="G2122" s="13"/>
      <c r="H2122" s="13">
        <f t="shared" si="185"/>
        <v>0</v>
      </c>
      <c r="I2122" s="13"/>
    </row>
    <row r="2123" spans="1:9">
      <c r="A2123" s="1">
        <v>1.1999999999999993</v>
      </c>
      <c r="B2123" s="27">
        <v>44201</v>
      </c>
      <c r="C2123" s="18">
        <f t="shared" si="190"/>
        <v>1.5249999999999992</v>
      </c>
      <c r="D2123" s="18">
        <f t="shared" si="188"/>
        <v>1.4449999999999998</v>
      </c>
      <c r="E2123" s="13">
        <f t="shared" si="186"/>
        <v>173</v>
      </c>
      <c r="F2123" s="13">
        <f t="shared" si="187"/>
        <v>4.5837500000000002</v>
      </c>
      <c r="G2123" s="13"/>
      <c r="H2123" s="13">
        <f t="shared" si="185"/>
        <v>0</v>
      </c>
      <c r="I2123" s="13"/>
    </row>
    <row r="2124" spans="1:9">
      <c r="A2124" s="1">
        <v>0.19999999999999929</v>
      </c>
      <c r="B2124" s="27">
        <v>44202</v>
      </c>
      <c r="C2124" s="18">
        <f t="shared" si="190"/>
        <v>0.52499999999999925</v>
      </c>
      <c r="D2124" s="18">
        <f t="shared" si="188"/>
        <v>1.0849999999999995</v>
      </c>
      <c r="E2124" s="13">
        <f t="shared" si="186"/>
        <v>173</v>
      </c>
      <c r="F2124" s="13">
        <f t="shared" si="187"/>
        <v>4.9004166666666675</v>
      </c>
      <c r="G2124" s="13"/>
      <c r="H2124" s="13">
        <f t="shared" si="185"/>
        <v>0</v>
      </c>
      <c r="I2124" s="13"/>
    </row>
    <row r="2125" spans="1:9">
      <c r="A2125" s="1">
        <v>0</v>
      </c>
      <c r="B2125" s="27">
        <v>44203</v>
      </c>
      <c r="C2125" s="18">
        <f t="shared" si="190"/>
        <v>0.32500000000000001</v>
      </c>
      <c r="D2125" s="18">
        <f t="shared" si="188"/>
        <v>0.50499999999999978</v>
      </c>
      <c r="E2125" s="13">
        <f t="shared" si="186"/>
        <v>173</v>
      </c>
      <c r="F2125" s="13">
        <f t="shared" si="187"/>
        <v>4.9637500000000001</v>
      </c>
      <c r="G2125" s="13"/>
      <c r="H2125" s="13">
        <f t="shared" si="185"/>
        <v>0</v>
      </c>
      <c r="I2125" s="13"/>
    </row>
    <row r="2126" spans="1:9">
      <c r="A2126" s="1">
        <v>-0.10000000000000142</v>
      </c>
      <c r="B2126" s="27">
        <v>44204</v>
      </c>
      <c r="C2126" s="18">
        <f t="shared" si="190"/>
        <v>0.22499999999999859</v>
      </c>
      <c r="D2126" s="18">
        <f t="shared" si="188"/>
        <v>0.12499999999999996</v>
      </c>
      <c r="E2126" s="13">
        <f t="shared" si="186"/>
        <v>173</v>
      </c>
      <c r="F2126" s="13">
        <f t="shared" si="187"/>
        <v>4.9954166666666673</v>
      </c>
      <c r="G2126" s="13"/>
      <c r="H2126" s="13">
        <f t="shared" si="185"/>
        <v>0</v>
      </c>
      <c r="I2126" s="13"/>
    </row>
    <row r="2127" spans="1:9">
      <c r="A2127" s="1">
        <v>-0.39999999999999858</v>
      </c>
      <c r="B2127" s="27">
        <v>44205</v>
      </c>
      <c r="C2127" s="18">
        <f t="shared" si="190"/>
        <v>-7.4999999999998568E-2</v>
      </c>
      <c r="D2127" s="18">
        <f t="shared" si="188"/>
        <v>-0.49499999999999955</v>
      </c>
      <c r="E2127" s="13">
        <f t="shared" si="186"/>
        <v>174</v>
      </c>
      <c r="F2127" s="13">
        <f t="shared" si="187"/>
        <v>5.090416666666667</v>
      </c>
      <c r="G2127" s="13"/>
      <c r="H2127" s="13">
        <f t="shared" si="185"/>
        <v>1</v>
      </c>
      <c r="I2127" s="13"/>
    </row>
    <row r="2128" spans="1:9">
      <c r="A2128" s="1">
        <v>-0.69999999999999929</v>
      </c>
      <c r="B2128" s="27">
        <v>44206</v>
      </c>
      <c r="C2128" s="18">
        <f t="shared" si="190"/>
        <v>-0.37499999999999928</v>
      </c>
      <c r="D2128" s="18">
        <f t="shared" si="188"/>
        <v>-0.61499999999999977</v>
      </c>
      <c r="E2128" s="13">
        <f t="shared" si="186"/>
        <v>175</v>
      </c>
      <c r="F2128" s="13">
        <f t="shared" si="187"/>
        <v>5.1854166666666668</v>
      </c>
      <c r="G2128" s="13"/>
      <c r="H2128" s="13">
        <f t="shared" si="185"/>
        <v>1</v>
      </c>
      <c r="I2128" s="13"/>
    </row>
    <row r="2129" spans="1:9">
      <c r="A2129" s="1">
        <v>-2.8999999999999986</v>
      </c>
      <c r="B2129" s="27">
        <v>44207</v>
      </c>
      <c r="C2129" s="18">
        <f t="shared" si="190"/>
        <v>-2.5749999999999984</v>
      </c>
      <c r="D2129" s="18">
        <f t="shared" si="188"/>
        <v>-0.45499999999999974</v>
      </c>
      <c r="E2129" s="13">
        <f t="shared" si="186"/>
        <v>176</v>
      </c>
      <c r="F2129" s="13">
        <f t="shared" si="187"/>
        <v>5.8820833333333331</v>
      </c>
      <c r="G2129" s="13"/>
      <c r="H2129" s="13">
        <f t="shared" ref="H2129:H2192" si="191">IF(F2129&gt;H$15,1,0)</f>
        <v>1</v>
      </c>
      <c r="I2129" s="13"/>
    </row>
    <row r="2130" spans="1:9">
      <c r="A2130" s="1">
        <v>-0.60000000000000142</v>
      </c>
      <c r="B2130" s="27">
        <v>44208</v>
      </c>
      <c r="C2130" s="18">
        <f t="shared" si="190"/>
        <v>-0.27500000000000141</v>
      </c>
      <c r="D2130" s="18">
        <f t="shared" si="188"/>
        <v>-0.45499999999999952</v>
      </c>
      <c r="E2130" s="13">
        <f t="shared" ref="E2130:E2193" si="192">E2129+H2130</f>
        <v>177</v>
      </c>
      <c r="F2130" s="13">
        <f t="shared" ref="F2130:F2193" si="193">IF(F$16-$C2130&gt;0,(F$16+F$14-$C2130)*F$15/30,0)</f>
        <v>5.1537500000000005</v>
      </c>
      <c r="G2130" s="13"/>
      <c r="H2130" s="13">
        <f t="shared" si="191"/>
        <v>1</v>
      </c>
      <c r="I2130" s="13"/>
    </row>
    <row r="2131" spans="1:9">
      <c r="A2131" s="1">
        <v>0.69999999999999929</v>
      </c>
      <c r="B2131" s="27">
        <v>44209</v>
      </c>
      <c r="C2131" s="18">
        <f t="shared" si="190"/>
        <v>1.0249999999999992</v>
      </c>
      <c r="D2131" s="18">
        <f t="shared" si="188"/>
        <v>-0.53500000000000014</v>
      </c>
      <c r="E2131" s="13">
        <f t="shared" si="192"/>
        <v>177</v>
      </c>
      <c r="F2131" s="13">
        <f t="shared" si="193"/>
        <v>4.7420833333333343</v>
      </c>
      <c r="G2131" s="13"/>
      <c r="H2131" s="13">
        <f t="shared" si="191"/>
        <v>0</v>
      </c>
      <c r="I2131" s="13"/>
    </row>
    <row r="2132" spans="1:9">
      <c r="A2132" s="1">
        <v>-0.39999999999999858</v>
      </c>
      <c r="B2132" s="27">
        <v>44210</v>
      </c>
      <c r="C2132" s="18">
        <f t="shared" si="190"/>
        <v>-7.4999999999998568E-2</v>
      </c>
      <c r="D2132" s="18">
        <f t="shared" ref="D2132:D2195" si="194">SUM(C2130:C2134)/5</f>
        <v>-0.83500000000000019</v>
      </c>
      <c r="E2132" s="13">
        <f t="shared" si="192"/>
        <v>178</v>
      </c>
      <c r="F2132" s="13">
        <f t="shared" si="193"/>
        <v>5.090416666666667</v>
      </c>
      <c r="G2132" s="13"/>
      <c r="H2132" s="13">
        <f t="shared" si="191"/>
        <v>1</v>
      </c>
      <c r="I2132" s="13"/>
    </row>
    <row r="2133" spans="1:9">
      <c r="A2133" s="1">
        <v>-1.1000000000000014</v>
      </c>
      <c r="B2133" s="27">
        <v>44211</v>
      </c>
      <c r="C2133" s="18">
        <f t="shared" si="190"/>
        <v>-0.77500000000000147</v>
      </c>
      <c r="D2133" s="18">
        <f t="shared" si="194"/>
        <v>-1.6149999999999998</v>
      </c>
      <c r="E2133" s="13">
        <f t="shared" si="192"/>
        <v>179</v>
      </c>
      <c r="F2133" s="13">
        <f t="shared" si="193"/>
        <v>5.3120833333333337</v>
      </c>
      <c r="G2133" s="13"/>
      <c r="H2133" s="13">
        <f t="shared" si="191"/>
        <v>1</v>
      </c>
      <c r="I2133" s="13"/>
    </row>
    <row r="2134" spans="1:9">
      <c r="A2134" s="1">
        <v>-4.3999999999999986</v>
      </c>
      <c r="B2134" s="27">
        <v>44212</v>
      </c>
      <c r="C2134" s="18">
        <f t="shared" si="190"/>
        <v>-4.0749999999999984</v>
      </c>
      <c r="D2134" s="18">
        <f t="shared" si="194"/>
        <v>-2.1549999999999998</v>
      </c>
      <c r="E2134" s="13">
        <f t="shared" si="192"/>
        <v>180</v>
      </c>
      <c r="F2134" s="13">
        <f t="shared" si="193"/>
        <v>6.3570833333333336</v>
      </c>
      <c r="G2134" s="13"/>
      <c r="H2134" s="13">
        <f t="shared" si="191"/>
        <v>1</v>
      </c>
      <c r="I2134" s="13"/>
    </row>
    <row r="2135" spans="1:9">
      <c r="A2135" s="1">
        <v>-4.5</v>
      </c>
      <c r="B2135" s="27">
        <v>44213</v>
      </c>
      <c r="C2135" s="18">
        <f t="shared" si="190"/>
        <v>-4.1749999999999998</v>
      </c>
      <c r="D2135" s="18">
        <f t="shared" si="194"/>
        <v>-1.675</v>
      </c>
      <c r="E2135" s="13">
        <f t="shared" si="192"/>
        <v>181</v>
      </c>
      <c r="F2135" s="13">
        <f t="shared" si="193"/>
        <v>6.3887499999999999</v>
      </c>
      <c r="G2135" s="13"/>
      <c r="H2135" s="13">
        <f t="shared" si="191"/>
        <v>1</v>
      </c>
      <c r="I2135" s="13"/>
    </row>
    <row r="2136" spans="1:9">
      <c r="A2136" s="1">
        <v>-2</v>
      </c>
      <c r="B2136" s="27">
        <v>44214</v>
      </c>
      <c r="C2136" s="18">
        <f t="shared" si="190"/>
        <v>-1.675</v>
      </c>
      <c r="D2136" s="18">
        <f t="shared" si="194"/>
        <v>-0.57499999999999996</v>
      </c>
      <c r="E2136" s="13">
        <f t="shared" si="192"/>
        <v>182</v>
      </c>
      <c r="F2136" s="13">
        <f t="shared" si="193"/>
        <v>5.597083333333333</v>
      </c>
      <c r="G2136" s="13"/>
      <c r="H2136" s="13">
        <f t="shared" si="191"/>
        <v>1</v>
      </c>
      <c r="I2136" s="13"/>
    </row>
    <row r="2137" spans="1:9">
      <c r="A2137" s="1">
        <v>2</v>
      </c>
      <c r="B2137" s="27">
        <v>44215</v>
      </c>
      <c r="C2137" s="18">
        <f t="shared" si="190"/>
        <v>2.3250000000000002</v>
      </c>
      <c r="D2137" s="18">
        <f t="shared" si="194"/>
        <v>0.74499999999999977</v>
      </c>
      <c r="E2137" s="13">
        <f t="shared" si="192"/>
        <v>182</v>
      </c>
      <c r="F2137" s="13">
        <f t="shared" si="193"/>
        <v>4.3304166666666664</v>
      </c>
      <c r="G2137" s="13"/>
      <c r="H2137" s="13">
        <f t="shared" si="191"/>
        <v>0</v>
      </c>
      <c r="I2137" s="13"/>
    </row>
    <row r="2138" spans="1:9">
      <c r="A2138" s="1">
        <v>4.3999999999999986</v>
      </c>
      <c r="B2138" s="27">
        <v>44216</v>
      </c>
      <c r="C2138" s="18">
        <f t="shared" si="190"/>
        <v>4.7249999999999988</v>
      </c>
      <c r="D2138" s="18">
        <f t="shared" si="194"/>
        <v>2.8649999999999998</v>
      </c>
      <c r="E2138" s="13">
        <f t="shared" si="192"/>
        <v>182</v>
      </c>
      <c r="F2138" s="13">
        <f t="shared" si="193"/>
        <v>3.5704166666666675</v>
      </c>
      <c r="G2138" s="13"/>
      <c r="H2138" s="13">
        <f t="shared" si="191"/>
        <v>0</v>
      </c>
      <c r="I2138" s="13"/>
    </row>
    <row r="2139" spans="1:9">
      <c r="A2139" s="1">
        <v>2.1999999999999993</v>
      </c>
      <c r="B2139" s="27">
        <v>44217</v>
      </c>
      <c r="C2139" s="18">
        <f t="shared" si="190"/>
        <v>2.5249999999999995</v>
      </c>
      <c r="D2139" s="18">
        <f t="shared" si="194"/>
        <v>3.7850000000000001</v>
      </c>
      <c r="E2139" s="13">
        <f t="shared" si="192"/>
        <v>182</v>
      </c>
      <c r="F2139" s="13">
        <f t="shared" si="193"/>
        <v>4.2670833333333338</v>
      </c>
      <c r="G2139" s="13"/>
      <c r="H2139" s="13">
        <f t="shared" si="191"/>
        <v>0</v>
      </c>
      <c r="I2139" s="13"/>
    </row>
    <row r="2140" spans="1:9">
      <c r="A2140" s="1">
        <v>6.1000000000000014</v>
      </c>
      <c r="B2140" s="27">
        <v>44218</v>
      </c>
      <c r="C2140" s="18">
        <f t="shared" si="190"/>
        <v>6.4250000000000016</v>
      </c>
      <c r="D2140" s="18">
        <f t="shared" si="194"/>
        <v>3.5249999999999999</v>
      </c>
      <c r="E2140" s="13">
        <f t="shared" si="192"/>
        <v>182</v>
      </c>
      <c r="F2140" s="13">
        <f t="shared" si="193"/>
        <v>3.032083333333333</v>
      </c>
      <c r="G2140" s="13"/>
      <c r="H2140" s="13">
        <f t="shared" si="191"/>
        <v>0</v>
      </c>
      <c r="I2140" s="13"/>
    </row>
    <row r="2141" spans="1:9">
      <c r="A2141" s="1">
        <v>2.6000000000000014</v>
      </c>
      <c r="B2141" s="27">
        <v>44219</v>
      </c>
      <c r="C2141" s="18">
        <f t="shared" si="190"/>
        <v>2.9250000000000016</v>
      </c>
      <c r="D2141" s="18">
        <f t="shared" si="194"/>
        <v>2.7650000000000006</v>
      </c>
      <c r="E2141" s="13">
        <f t="shared" si="192"/>
        <v>182</v>
      </c>
      <c r="F2141" s="13">
        <f t="shared" si="193"/>
        <v>4.140416666666666</v>
      </c>
      <c r="G2141" s="13"/>
      <c r="H2141" s="13">
        <f t="shared" si="191"/>
        <v>0</v>
      </c>
      <c r="I2141" s="13"/>
    </row>
    <row r="2142" spans="1:9">
      <c r="A2142" s="1">
        <v>0.69999999999999929</v>
      </c>
      <c r="B2142" s="27">
        <v>44220</v>
      </c>
      <c r="C2142" s="18">
        <f t="shared" si="190"/>
        <v>1.0249999999999992</v>
      </c>
      <c r="D2142" s="18">
        <f t="shared" si="194"/>
        <v>2.1450000000000005</v>
      </c>
      <c r="E2142" s="13">
        <f t="shared" si="192"/>
        <v>182</v>
      </c>
      <c r="F2142" s="13">
        <f t="shared" si="193"/>
        <v>4.7420833333333343</v>
      </c>
      <c r="G2142" s="13"/>
      <c r="H2142" s="13">
        <f t="shared" si="191"/>
        <v>0</v>
      </c>
      <c r="I2142" s="13"/>
    </row>
    <row r="2143" spans="1:9">
      <c r="A2143" s="1">
        <v>0.60000000000000142</v>
      </c>
      <c r="B2143" s="27">
        <v>44221</v>
      </c>
      <c r="C2143" s="18">
        <f t="shared" si="190"/>
        <v>0.92500000000000138</v>
      </c>
      <c r="D2143" s="18">
        <f t="shared" si="194"/>
        <v>0.86500000000000077</v>
      </c>
      <c r="E2143" s="13">
        <f t="shared" si="192"/>
        <v>182</v>
      </c>
      <c r="F2143" s="13">
        <f t="shared" si="193"/>
        <v>4.7737500000000006</v>
      </c>
      <c r="G2143" s="13"/>
      <c r="H2143" s="13">
        <f t="shared" si="191"/>
        <v>0</v>
      </c>
      <c r="I2143" s="13"/>
    </row>
    <row r="2144" spans="1:9">
      <c r="A2144" s="1">
        <v>-0.89999999999999858</v>
      </c>
      <c r="B2144" s="27">
        <v>44222</v>
      </c>
      <c r="C2144" s="18">
        <f t="shared" si="190"/>
        <v>-0.57499999999999862</v>
      </c>
      <c r="D2144" s="18">
        <f t="shared" si="194"/>
        <v>0.58500000000000019</v>
      </c>
      <c r="E2144" s="13">
        <f t="shared" si="192"/>
        <v>183</v>
      </c>
      <c r="F2144" s="13">
        <f t="shared" si="193"/>
        <v>5.2487500000000002</v>
      </c>
      <c r="G2144" s="13"/>
      <c r="H2144" s="13">
        <f t="shared" si="191"/>
        <v>1</v>
      </c>
      <c r="I2144" s="13"/>
    </row>
    <row r="2145" spans="1:9">
      <c r="A2145" s="1">
        <v>-0.30000000000000071</v>
      </c>
      <c r="B2145" s="27">
        <v>44223</v>
      </c>
      <c r="C2145" s="18">
        <f t="shared" si="190"/>
        <v>2.4999999999999301E-2</v>
      </c>
      <c r="D2145" s="18">
        <f t="shared" si="194"/>
        <v>0.56500000000000061</v>
      </c>
      <c r="E2145" s="13">
        <f t="shared" si="192"/>
        <v>184</v>
      </c>
      <c r="F2145" s="13">
        <f t="shared" si="193"/>
        <v>5.0587500000000007</v>
      </c>
      <c r="G2145" s="13"/>
      <c r="H2145" s="13">
        <f t="shared" si="191"/>
        <v>1</v>
      </c>
      <c r="I2145" s="13"/>
    </row>
    <row r="2146" spans="1:9">
      <c r="A2146" s="1">
        <v>1.1999999999999993</v>
      </c>
      <c r="B2146" s="27">
        <v>44224</v>
      </c>
      <c r="C2146" s="18">
        <f t="shared" si="190"/>
        <v>1.5249999999999992</v>
      </c>
      <c r="D2146" s="18">
        <f t="shared" si="194"/>
        <v>0.64500000000000024</v>
      </c>
      <c r="E2146" s="13">
        <f t="shared" si="192"/>
        <v>184</v>
      </c>
      <c r="F2146" s="13">
        <f t="shared" si="193"/>
        <v>4.5837500000000002</v>
      </c>
      <c r="G2146" s="13"/>
      <c r="H2146" s="13">
        <f t="shared" si="191"/>
        <v>0</v>
      </c>
      <c r="I2146" s="13"/>
    </row>
    <row r="2147" spans="1:9">
      <c r="A2147" s="1">
        <v>0.60000000000000142</v>
      </c>
      <c r="B2147" s="27">
        <v>44225</v>
      </c>
      <c r="C2147" s="18">
        <f t="shared" si="190"/>
        <v>0.92500000000000138</v>
      </c>
      <c r="D2147" s="18">
        <f t="shared" si="194"/>
        <v>0.125</v>
      </c>
      <c r="E2147" s="13">
        <f t="shared" si="192"/>
        <v>184</v>
      </c>
      <c r="F2147" s="13">
        <f t="shared" si="193"/>
        <v>4.7737500000000006</v>
      </c>
      <c r="G2147" s="13"/>
      <c r="H2147" s="13">
        <f t="shared" si="191"/>
        <v>0</v>
      </c>
      <c r="I2147" s="13"/>
    </row>
    <row r="2148" spans="1:9">
      <c r="A2148" s="1">
        <v>1</v>
      </c>
      <c r="B2148" s="27">
        <v>44226</v>
      </c>
      <c r="C2148" s="18">
        <f t="shared" si="190"/>
        <v>1.325</v>
      </c>
      <c r="D2148" s="18">
        <f t="shared" si="194"/>
        <v>-0.31499999999999984</v>
      </c>
      <c r="E2148" s="13">
        <f t="shared" si="192"/>
        <v>184</v>
      </c>
      <c r="F2148" s="13">
        <f t="shared" si="193"/>
        <v>4.6470833333333328</v>
      </c>
      <c r="G2148" s="13"/>
      <c r="H2148" s="13">
        <f t="shared" si="191"/>
        <v>0</v>
      </c>
      <c r="I2148" s="13"/>
    </row>
    <row r="2149" spans="1:9">
      <c r="A2149" s="1">
        <v>-3.5</v>
      </c>
      <c r="B2149" s="27">
        <v>44227</v>
      </c>
      <c r="C2149" s="18">
        <f t="shared" ref="C2149:C2212" si="195">A2149+A$16</f>
        <v>-3.1749999999999998</v>
      </c>
      <c r="D2149" s="18">
        <f t="shared" si="194"/>
        <v>0.20500000000000052</v>
      </c>
      <c r="E2149" s="13">
        <f t="shared" si="192"/>
        <v>185</v>
      </c>
      <c r="F2149" s="13">
        <f t="shared" si="193"/>
        <v>6.0720833333333335</v>
      </c>
      <c r="G2149" s="13"/>
      <c r="H2149" s="13">
        <f t="shared" si="191"/>
        <v>1</v>
      </c>
      <c r="I2149" s="13"/>
    </row>
    <row r="2150" spans="1:9">
      <c r="A2150" s="1">
        <v>-2.5</v>
      </c>
      <c r="B2150" s="27">
        <v>44228</v>
      </c>
      <c r="C2150" s="18">
        <f t="shared" si="195"/>
        <v>-2.1749999999999998</v>
      </c>
      <c r="D2150" s="18">
        <f t="shared" si="194"/>
        <v>1.7250000000000001</v>
      </c>
      <c r="E2150" s="13">
        <f t="shared" si="192"/>
        <v>186</v>
      </c>
      <c r="F2150" s="13">
        <f t="shared" si="193"/>
        <v>5.7554166666666662</v>
      </c>
      <c r="G2150" s="13"/>
      <c r="H2150" s="13">
        <f t="shared" si="191"/>
        <v>1</v>
      </c>
      <c r="I2150" s="13"/>
    </row>
    <row r="2151" spans="1:9">
      <c r="A2151" s="1">
        <v>3.8000000000000007</v>
      </c>
      <c r="B2151" s="27">
        <v>44229</v>
      </c>
      <c r="C2151" s="18">
        <f t="shared" si="195"/>
        <v>4.1250000000000009</v>
      </c>
      <c r="D2151" s="18">
        <f t="shared" si="194"/>
        <v>2.9249999999999998</v>
      </c>
      <c r="E2151" s="13">
        <f t="shared" si="192"/>
        <v>186</v>
      </c>
      <c r="F2151" s="13">
        <f t="shared" si="193"/>
        <v>3.7604166666666665</v>
      </c>
      <c r="G2151" s="13"/>
      <c r="H2151" s="13">
        <f t="shared" si="191"/>
        <v>0</v>
      </c>
      <c r="I2151" s="13"/>
    </row>
    <row r="2152" spans="1:9">
      <c r="A2152" s="1">
        <v>8.1999999999999993</v>
      </c>
      <c r="B2152" s="27">
        <v>44230</v>
      </c>
      <c r="C2152" s="18">
        <f t="shared" si="195"/>
        <v>8.5249999999999986</v>
      </c>
      <c r="D2152" s="18">
        <f t="shared" si="194"/>
        <v>3.9850000000000003</v>
      </c>
      <c r="E2152" s="13">
        <f t="shared" si="192"/>
        <v>186</v>
      </c>
      <c r="F2152" s="13">
        <f t="shared" si="193"/>
        <v>2.3670833333333339</v>
      </c>
      <c r="G2152" s="13"/>
      <c r="H2152" s="13">
        <f t="shared" si="191"/>
        <v>0</v>
      </c>
      <c r="I2152" s="13"/>
    </row>
    <row r="2153" spans="1:9">
      <c r="A2153" s="1">
        <v>7</v>
      </c>
      <c r="B2153" s="27">
        <v>44231</v>
      </c>
      <c r="C2153" s="18">
        <f t="shared" si="195"/>
        <v>7.3250000000000002</v>
      </c>
      <c r="D2153" s="18">
        <f t="shared" si="194"/>
        <v>4.5049999999999999</v>
      </c>
      <c r="E2153" s="13">
        <f t="shared" si="192"/>
        <v>186</v>
      </c>
      <c r="F2153" s="13">
        <f t="shared" si="193"/>
        <v>2.7470833333333338</v>
      </c>
      <c r="G2153" s="13"/>
      <c r="H2153" s="13">
        <f t="shared" si="191"/>
        <v>0</v>
      </c>
      <c r="I2153" s="13"/>
    </row>
    <row r="2154" spans="1:9">
      <c r="A2154" s="1">
        <v>1.8000000000000007</v>
      </c>
      <c r="B2154" s="27">
        <v>44232</v>
      </c>
      <c r="C2154" s="18">
        <f t="shared" si="195"/>
        <v>2.1250000000000009</v>
      </c>
      <c r="D2154" s="18">
        <f t="shared" si="194"/>
        <v>2.8449999999999998</v>
      </c>
      <c r="E2154" s="13">
        <f t="shared" si="192"/>
        <v>186</v>
      </c>
      <c r="F2154" s="13">
        <f t="shared" si="193"/>
        <v>4.3937499999999998</v>
      </c>
      <c r="G2154" s="13"/>
      <c r="H2154" s="13">
        <f t="shared" si="191"/>
        <v>0</v>
      </c>
      <c r="I2154" s="13"/>
    </row>
    <row r="2155" spans="1:9">
      <c r="A2155" s="1">
        <v>0.10000000000000142</v>
      </c>
      <c r="B2155" s="27">
        <v>44233</v>
      </c>
      <c r="C2155" s="18">
        <f t="shared" si="195"/>
        <v>0.42500000000000143</v>
      </c>
      <c r="D2155" s="18">
        <f t="shared" si="194"/>
        <v>-0.19499999999999956</v>
      </c>
      <c r="E2155" s="13">
        <f t="shared" si="192"/>
        <v>186</v>
      </c>
      <c r="F2155" s="13">
        <f t="shared" si="193"/>
        <v>4.9320833333333338</v>
      </c>
      <c r="G2155" s="13"/>
      <c r="H2155" s="13">
        <f t="shared" si="191"/>
        <v>0</v>
      </c>
      <c r="I2155" s="13"/>
    </row>
    <row r="2156" spans="1:9">
      <c r="A2156" s="1">
        <v>-4.5</v>
      </c>
      <c r="B2156" s="27">
        <v>44234</v>
      </c>
      <c r="C2156" s="18">
        <f t="shared" si="195"/>
        <v>-4.1749999999999998</v>
      </c>
      <c r="D2156" s="18">
        <f t="shared" si="194"/>
        <v>-3.1949999999999994</v>
      </c>
      <c r="E2156" s="13">
        <f t="shared" si="192"/>
        <v>187</v>
      </c>
      <c r="F2156" s="13">
        <f t="shared" si="193"/>
        <v>6.3887499999999999</v>
      </c>
      <c r="G2156" s="13"/>
      <c r="H2156" s="13">
        <f t="shared" si="191"/>
        <v>1</v>
      </c>
      <c r="I2156" s="13"/>
    </row>
    <row r="2157" spans="1:9">
      <c r="A2157" s="1">
        <v>-7</v>
      </c>
      <c r="B2157" s="27">
        <v>44235</v>
      </c>
      <c r="C2157" s="18">
        <f t="shared" si="195"/>
        <v>-6.6749999999999998</v>
      </c>
      <c r="D2157" s="18">
        <f t="shared" si="194"/>
        <v>-5.4950000000000001</v>
      </c>
      <c r="E2157" s="13">
        <f t="shared" si="192"/>
        <v>188</v>
      </c>
      <c r="F2157" s="13">
        <f t="shared" si="193"/>
        <v>7.1804166666666669</v>
      </c>
      <c r="G2157" s="13"/>
      <c r="H2157" s="13">
        <f t="shared" si="191"/>
        <v>1</v>
      </c>
      <c r="I2157" s="13"/>
    </row>
    <row r="2158" spans="1:9">
      <c r="A2158" s="1">
        <v>-8</v>
      </c>
      <c r="B2158" s="27">
        <v>44236</v>
      </c>
      <c r="C2158" s="18">
        <f t="shared" si="195"/>
        <v>-7.6749999999999998</v>
      </c>
      <c r="D2158" s="18">
        <f t="shared" si="194"/>
        <v>-6.9950000000000001</v>
      </c>
      <c r="E2158" s="13">
        <f t="shared" si="192"/>
        <v>189</v>
      </c>
      <c r="F2158" s="13">
        <f t="shared" si="193"/>
        <v>7.4970833333333333</v>
      </c>
      <c r="G2158" s="13"/>
      <c r="H2158" s="13">
        <f t="shared" si="191"/>
        <v>1</v>
      </c>
      <c r="I2158" s="13"/>
    </row>
    <row r="2159" spans="1:9">
      <c r="A2159" s="1">
        <v>-9.7000000000000028</v>
      </c>
      <c r="B2159" s="27">
        <v>44237</v>
      </c>
      <c r="C2159" s="18">
        <f t="shared" si="195"/>
        <v>-9.3750000000000036</v>
      </c>
      <c r="D2159" s="18">
        <f t="shared" si="194"/>
        <v>-7.9150000000000009</v>
      </c>
      <c r="E2159" s="13">
        <f t="shared" si="192"/>
        <v>190</v>
      </c>
      <c r="F2159" s="13">
        <f t="shared" si="193"/>
        <v>8.0354166666666682</v>
      </c>
      <c r="G2159" s="13"/>
      <c r="H2159" s="13">
        <f t="shared" si="191"/>
        <v>1</v>
      </c>
      <c r="I2159" s="13"/>
    </row>
    <row r="2160" spans="1:9">
      <c r="A2160" s="1">
        <v>-7.3999999999999986</v>
      </c>
      <c r="B2160" s="27">
        <v>44238</v>
      </c>
      <c r="C2160" s="18">
        <f t="shared" si="195"/>
        <v>-7.0749999999999984</v>
      </c>
      <c r="D2160" s="18">
        <f t="shared" si="194"/>
        <v>-7.9749999999999996</v>
      </c>
      <c r="E2160" s="13">
        <f t="shared" si="192"/>
        <v>191</v>
      </c>
      <c r="F2160" s="13">
        <f t="shared" si="193"/>
        <v>7.3070833333333338</v>
      </c>
      <c r="G2160" s="13"/>
      <c r="H2160" s="13">
        <f t="shared" si="191"/>
        <v>1</v>
      </c>
      <c r="I2160" s="13"/>
    </row>
    <row r="2161" spans="1:9">
      <c r="A2161" s="1">
        <v>-9.1000000000000014</v>
      </c>
      <c r="B2161" s="27">
        <v>44239</v>
      </c>
      <c r="C2161" s="18">
        <f t="shared" si="195"/>
        <v>-8.7750000000000021</v>
      </c>
      <c r="D2161" s="18">
        <f t="shared" si="194"/>
        <v>-8.1550000000000011</v>
      </c>
      <c r="E2161" s="13">
        <f t="shared" si="192"/>
        <v>192</v>
      </c>
      <c r="F2161" s="13">
        <f t="shared" si="193"/>
        <v>7.8454166666666669</v>
      </c>
      <c r="G2161" s="13"/>
      <c r="H2161" s="13">
        <f t="shared" si="191"/>
        <v>1</v>
      </c>
      <c r="I2161" s="13"/>
    </row>
    <row r="2162" spans="1:9">
      <c r="A2162" s="1">
        <v>-7.2999999999999972</v>
      </c>
      <c r="B2162" s="27">
        <v>44240</v>
      </c>
      <c r="C2162" s="18">
        <f t="shared" si="195"/>
        <v>-6.974999999999997</v>
      </c>
      <c r="D2162" s="18">
        <f t="shared" si="194"/>
        <v>-8.5150000000000006</v>
      </c>
      <c r="E2162" s="13">
        <f t="shared" si="192"/>
        <v>193</v>
      </c>
      <c r="F2162" s="13">
        <f t="shared" si="193"/>
        <v>7.2754166666666666</v>
      </c>
      <c r="G2162" s="13"/>
      <c r="H2162" s="13">
        <f t="shared" si="191"/>
        <v>1</v>
      </c>
      <c r="I2162" s="13"/>
    </row>
    <row r="2163" spans="1:9">
      <c r="A2163" s="1">
        <v>-8.8999999999999986</v>
      </c>
      <c r="B2163" s="27">
        <v>44241</v>
      </c>
      <c r="C2163" s="18">
        <f t="shared" si="195"/>
        <v>-8.5749999999999993</v>
      </c>
      <c r="D2163" s="18">
        <f t="shared" si="194"/>
        <v>-7.5349999999999993</v>
      </c>
      <c r="E2163" s="13">
        <f t="shared" si="192"/>
        <v>194</v>
      </c>
      <c r="F2163" s="13">
        <f t="shared" si="193"/>
        <v>7.7820833333333335</v>
      </c>
      <c r="G2163" s="13"/>
      <c r="H2163" s="13">
        <f t="shared" si="191"/>
        <v>1</v>
      </c>
      <c r="I2163" s="13"/>
    </row>
    <row r="2164" spans="1:9">
      <c r="A2164" s="1">
        <v>-11.5</v>
      </c>
      <c r="B2164" s="27">
        <v>44242</v>
      </c>
      <c r="C2164" s="18">
        <f t="shared" si="195"/>
        <v>-11.175000000000001</v>
      </c>
      <c r="D2164" s="18">
        <f t="shared" si="194"/>
        <v>-5.0149999999999997</v>
      </c>
      <c r="E2164" s="13">
        <f t="shared" si="192"/>
        <v>195</v>
      </c>
      <c r="F2164" s="13">
        <f t="shared" si="193"/>
        <v>8.6054166666666667</v>
      </c>
      <c r="G2164" s="13"/>
      <c r="H2164" s="13">
        <f t="shared" si="191"/>
        <v>1</v>
      </c>
      <c r="I2164" s="13"/>
    </row>
    <row r="2165" spans="1:9">
      <c r="A2165" s="1">
        <v>-2.5</v>
      </c>
      <c r="B2165" s="27">
        <v>44243</v>
      </c>
      <c r="C2165" s="18">
        <f t="shared" si="195"/>
        <v>-2.1749999999999998</v>
      </c>
      <c r="D2165" s="18">
        <f t="shared" si="194"/>
        <v>-2.5550000000000006</v>
      </c>
      <c r="E2165" s="13">
        <f t="shared" si="192"/>
        <v>196</v>
      </c>
      <c r="F2165" s="13">
        <f t="shared" si="193"/>
        <v>5.7554166666666662</v>
      </c>
      <c r="G2165" s="13"/>
      <c r="H2165" s="13">
        <f t="shared" si="191"/>
        <v>1</v>
      </c>
      <c r="I2165" s="13"/>
    </row>
    <row r="2166" spans="1:9">
      <c r="A2166" s="1">
        <v>3.5</v>
      </c>
      <c r="B2166" s="27">
        <v>44244</v>
      </c>
      <c r="C2166" s="18">
        <f t="shared" si="195"/>
        <v>3.8250000000000002</v>
      </c>
      <c r="D2166" s="18">
        <f t="shared" si="194"/>
        <v>0.20499999999999935</v>
      </c>
      <c r="E2166" s="13">
        <f t="shared" si="192"/>
        <v>196</v>
      </c>
      <c r="F2166" s="13">
        <f t="shared" si="193"/>
        <v>3.8554166666666672</v>
      </c>
      <c r="G2166" s="13"/>
      <c r="H2166" s="13">
        <f t="shared" si="191"/>
        <v>0</v>
      </c>
      <c r="I2166" s="13"/>
    </row>
    <row r="2167" spans="1:9">
      <c r="A2167" s="1">
        <v>5</v>
      </c>
      <c r="B2167" s="27">
        <v>44245</v>
      </c>
      <c r="C2167" s="18">
        <f t="shared" si="195"/>
        <v>5.3250000000000002</v>
      </c>
      <c r="D2167" s="18">
        <f t="shared" si="194"/>
        <v>2.9849999999999994</v>
      </c>
      <c r="E2167" s="13">
        <f t="shared" si="192"/>
        <v>196</v>
      </c>
      <c r="F2167" s="13">
        <f t="shared" si="193"/>
        <v>3.3804166666666671</v>
      </c>
      <c r="G2167" s="13"/>
      <c r="H2167" s="13">
        <f t="shared" si="191"/>
        <v>0</v>
      </c>
      <c r="I2167" s="13"/>
    </row>
    <row r="2168" spans="1:9">
      <c r="A2168" s="1">
        <v>4.8999999999999986</v>
      </c>
      <c r="B2168" s="27">
        <v>44246</v>
      </c>
      <c r="C2168" s="18">
        <f t="shared" si="195"/>
        <v>5.2249999999999988</v>
      </c>
      <c r="D2168" s="18">
        <f t="shared" si="194"/>
        <v>4.0249999999999995</v>
      </c>
      <c r="E2168" s="13">
        <f t="shared" si="192"/>
        <v>196</v>
      </c>
      <c r="F2168" s="13">
        <f t="shared" si="193"/>
        <v>3.4120833333333342</v>
      </c>
      <c r="G2168" s="13"/>
      <c r="H2168" s="13">
        <f t="shared" si="191"/>
        <v>0</v>
      </c>
      <c r="I2168" s="13"/>
    </row>
    <row r="2169" spans="1:9">
      <c r="A2169" s="1">
        <v>2.3999999999999986</v>
      </c>
      <c r="B2169" s="27">
        <v>44247</v>
      </c>
      <c r="C2169" s="18">
        <f t="shared" si="195"/>
        <v>2.7249999999999988</v>
      </c>
      <c r="D2169" s="18">
        <f t="shared" si="194"/>
        <v>4.0649999999999995</v>
      </c>
      <c r="E2169" s="13">
        <f t="shared" si="192"/>
        <v>196</v>
      </c>
      <c r="F2169" s="13">
        <f t="shared" si="193"/>
        <v>4.2037500000000012</v>
      </c>
      <c r="G2169" s="13"/>
      <c r="H2169" s="13">
        <f t="shared" si="191"/>
        <v>0</v>
      </c>
      <c r="I2169" s="13"/>
    </row>
    <row r="2170" spans="1:9">
      <c r="A2170" s="1">
        <v>2.6999999999999993</v>
      </c>
      <c r="B2170" s="27">
        <v>44248</v>
      </c>
      <c r="C2170" s="18">
        <f t="shared" si="195"/>
        <v>3.0249999999999995</v>
      </c>
      <c r="D2170" s="18">
        <f t="shared" si="194"/>
        <v>3.2249999999999992</v>
      </c>
      <c r="E2170" s="13">
        <f t="shared" si="192"/>
        <v>196</v>
      </c>
      <c r="F2170" s="13">
        <f t="shared" si="193"/>
        <v>4.1087500000000006</v>
      </c>
      <c r="G2170" s="13"/>
      <c r="H2170" s="13">
        <f t="shared" si="191"/>
        <v>0</v>
      </c>
      <c r="I2170" s="13"/>
    </row>
    <row r="2171" spans="1:9">
      <c r="A2171" s="1">
        <v>3.6999999999999993</v>
      </c>
      <c r="B2171" s="27">
        <v>44249</v>
      </c>
      <c r="C2171" s="18">
        <f t="shared" si="195"/>
        <v>4.0249999999999995</v>
      </c>
      <c r="D2171" s="18">
        <f t="shared" si="194"/>
        <v>2.6449999999999996</v>
      </c>
      <c r="E2171" s="13">
        <f t="shared" si="192"/>
        <v>196</v>
      </c>
      <c r="F2171" s="13">
        <f t="shared" si="193"/>
        <v>3.7920833333333337</v>
      </c>
      <c r="G2171" s="13"/>
      <c r="H2171" s="13">
        <f t="shared" si="191"/>
        <v>0</v>
      </c>
      <c r="I2171" s="13"/>
    </row>
    <row r="2172" spans="1:9">
      <c r="A2172" s="1">
        <v>0.80000000000000071</v>
      </c>
      <c r="B2172" s="27">
        <v>44250</v>
      </c>
      <c r="C2172" s="18">
        <f t="shared" si="195"/>
        <v>1.1250000000000007</v>
      </c>
      <c r="D2172" s="18">
        <f t="shared" si="194"/>
        <v>2.7250000000000001</v>
      </c>
      <c r="E2172" s="13">
        <f t="shared" si="192"/>
        <v>196</v>
      </c>
      <c r="F2172" s="13">
        <f t="shared" si="193"/>
        <v>4.7104166666666663</v>
      </c>
      <c r="G2172" s="13"/>
      <c r="H2172" s="13">
        <f t="shared" si="191"/>
        <v>0</v>
      </c>
      <c r="I2172" s="13"/>
    </row>
    <row r="2173" spans="1:9">
      <c r="A2173" s="1">
        <v>2</v>
      </c>
      <c r="B2173" s="27">
        <v>44251</v>
      </c>
      <c r="C2173" s="18">
        <f t="shared" si="195"/>
        <v>2.3250000000000002</v>
      </c>
      <c r="D2173" s="18">
        <f t="shared" si="194"/>
        <v>2.8050000000000006</v>
      </c>
      <c r="E2173" s="13">
        <f t="shared" si="192"/>
        <v>196</v>
      </c>
      <c r="F2173" s="13">
        <f t="shared" si="193"/>
        <v>4.3304166666666664</v>
      </c>
      <c r="G2173" s="13"/>
      <c r="H2173" s="13">
        <f t="shared" si="191"/>
        <v>0</v>
      </c>
      <c r="I2173" s="13"/>
    </row>
    <row r="2174" spans="1:9">
      <c r="A2174" s="1">
        <v>2.8000000000000007</v>
      </c>
      <c r="B2174" s="27">
        <v>44252</v>
      </c>
      <c r="C2174" s="18">
        <f t="shared" si="195"/>
        <v>3.1250000000000009</v>
      </c>
      <c r="D2174" s="18">
        <f t="shared" si="194"/>
        <v>2.785000000000001</v>
      </c>
      <c r="E2174" s="13">
        <f t="shared" si="192"/>
        <v>196</v>
      </c>
      <c r="F2174" s="13">
        <f t="shared" si="193"/>
        <v>4.0770833333333334</v>
      </c>
      <c r="G2174" s="13"/>
      <c r="H2174" s="13">
        <f t="shared" si="191"/>
        <v>0</v>
      </c>
      <c r="I2174" s="13"/>
    </row>
    <row r="2175" spans="1:9">
      <c r="A2175" s="1">
        <v>3.1000000000000014</v>
      </c>
      <c r="B2175" s="27">
        <v>44253</v>
      </c>
      <c r="C2175" s="18">
        <f t="shared" si="195"/>
        <v>3.4250000000000016</v>
      </c>
      <c r="D2175" s="18">
        <f t="shared" si="194"/>
        <v>3.5050000000000003</v>
      </c>
      <c r="E2175" s="13">
        <f t="shared" si="192"/>
        <v>196</v>
      </c>
      <c r="F2175" s="13">
        <f t="shared" si="193"/>
        <v>3.9820833333333332</v>
      </c>
      <c r="G2175" s="13"/>
      <c r="H2175" s="13">
        <f t="shared" si="191"/>
        <v>0</v>
      </c>
      <c r="I2175" s="13"/>
    </row>
    <row r="2176" spans="1:9">
      <c r="A2176" s="1">
        <v>3.6000000000000014</v>
      </c>
      <c r="B2176" s="27">
        <v>44254</v>
      </c>
      <c r="C2176" s="18">
        <f t="shared" si="195"/>
        <v>3.9250000000000016</v>
      </c>
      <c r="D2176" s="18">
        <f t="shared" si="194"/>
        <v>3.5050000000000003</v>
      </c>
      <c r="E2176" s="13">
        <f t="shared" si="192"/>
        <v>196</v>
      </c>
      <c r="F2176" s="13">
        <f t="shared" si="193"/>
        <v>3.8237499999999995</v>
      </c>
      <c r="G2176" s="13"/>
      <c r="H2176" s="13">
        <f t="shared" si="191"/>
        <v>0</v>
      </c>
      <c r="I2176" s="13"/>
    </row>
    <row r="2177" spans="1:9">
      <c r="A2177" s="1">
        <v>4.3999999999999986</v>
      </c>
      <c r="B2177" s="27">
        <v>44255</v>
      </c>
      <c r="C2177" s="18">
        <f t="shared" si="195"/>
        <v>4.7249999999999988</v>
      </c>
      <c r="D2177" s="18">
        <f t="shared" si="194"/>
        <v>3.0249999999999999</v>
      </c>
      <c r="E2177" s="13">
        <f t="shared" si="192"/>
        <v>196</v>
      </c>
      <c r="F2177" s="13">
        <f t="shared" si="193"/>
        <v>3.5704166666666675</v>
      </c>
      <c r="G2177" s="13"/>
      <c r="H2177" s="13">
        <f t="shared" si="191"/>
        <v>0</v>
      </c>
      <c r="I2177" s="13"/>
    </row>
    <row r="2178" spans="1:9">
      <c r="A2178" s="1">
        <v>2</v>
      </c>
      <c r="B2178" s="27">
        <v>44256</v>
      </c>
      <c r="C2178" s="18">
        <f t="shared" si="195"/>
        <v>2.3250000000000002</v>
      </c>
      <c r="D2178" s="18">
        <f t="shared" si="194"/>
        <v>2.5849999999999995</v>
      </c>
      <c r="E2178" s="13">
        <f t="shared" si="192"/>
        <v>196</v>
      </c>
      <c r="F2178" s="13">
        <f t="shared" si="193"/>
        <v>4.3304166666666664</v>
      </c>
      <c r="G2178" s="13"/>
      <c r="H2178" s="13">
        <f t="shared" si="191"/>
        <v>0</v>
      </c>
      <c r="I2178" s="13"/>
    </row>
    <row r="2179" spans="1:9">
      <c r="A2179" s="1">
        <v>0.39999999999999858</v>
      </c>
      <c r="B2179" s="27">
        <v>44257</v>
      </c>
      <c r="C2179" s="18">
        <f t="shared" si="195"/>
        <v>0.72499999999999853</v>
      </c>
      <c r="D2179" s="18">
        <f t="shared" si="194"/>
        <v>2.7449999999999988</v>
      </c>
      <c r="E2179" s="13">
        <f t="shared" si="192"/>
        <v>196</v>
      </c>
      <c r="F2179" s="13">
        <f t="shared" si="193"/>
        <v>4.8370833333333341</v>
      </c>
      <c r="G2179" s="13"/>
      <c r="H2179" s="13">
        <f t="shared" si="191"/>
        <v>0</v>
      </c>
      <c r="I2179" s="13"/>
    </row>
    <row r="2180" spans="1:9">
      <c r="A2180" s="1">
        <v>0.89999999999999858</v>
      </c>
      <c r="B2180" s="27">
        <v>44258</v>
      </c>
      <c r="C2180" s="18">
        <f t="shared" si="195"/>
        <v>1.2249999999999985</v>
      </c>
      <c r="D2180" s="18">
        <f t="shared" si="194"/>
        <v>2.0649999999999991</v>
      </c>
      <c r="E2180" s="13">
        <f t="shared" si="192"/>
        <v>196</v>
      </c>
      <c r="F2180" s="13">
        <f t="shared" si="193"/>
        <v>4.67875</v>
      </c>
      <c r="G2180" s="13"/>
      <c r="H2180" s="13">
        <f t="shared" si="191"/>
        <v>0</v>
      </c>
      <c r="I2180" s="13"/>
    </row>
    <row r="2181" spans="1:9">
      <c r="A2181" s="1">
        <v>4.3999999999999986</v>
      </c>
      <c r="B2181" s="27">
        <v>44259</v>
      </c>
      <c r="C2181" s="18">
        <f t="shared" si="195"/>
        <v>4.7249999999999988</v>
      </c>
      <c r="D2181" s="18">
        <f t="shared" si="194"/>
        <v>1.6449999999999989</v>
      </c>
      <c r="E2181" s="13">
        <f t="shared" si="192"/>
        <v>196</v>
      </c>
      <c r="F2181" s="13">
        <f t="shared" si="193"/>
        <v>3.5704166666666675</v>
      </c>
      <c r="G2181" s="13"/>
      <c r="H2181" s="13">
        <f t="shared" si="191"/>
        <v>0</v>
      </c>
      <c r="I2181" s="13"/>
    </row>
    <row r="2182" spans="1:9">
      <c r="A2182" s="1">
        <v>1</v>
      </c>
      <c r="B2182" s="27">
        <v>44260</v>
      </c>
      <c r="C2182" s="18">
        <f t="shared" si="195"/>
        <v>1.325</v>
      </c>
      <c r="D2182" s="18">
        <f t="shared" si="194"/>
        <v>1.6449999999999989</v>
      </c>
      <c r="E2182" s="13">
        <f t="shared" si="192"/>
        <v>196</v>
      </c>
      <c r="F2182" s="13">
        <f t="shared" si="193"/>
        <v>4.6470833333333328</v>
      </c>
      <c r="G2182" s="13"/>
      <c r="H2182" s="13">
        <f t="shared" si="191"/>
        <v>0</v>
      </c>
      <c r="I2182" s="13"/>
    </row>
    <row r="2183" spans="1:9">
      <c r="A2183" s="1">
        <v>-0.10000000000000142</v>
      </c>
      <c r="B2183" s="27">
        <v>44261</v>
      </c>
      <c r="C2183" s="18">
        <f t="shared" si="195"/>
        <v>0.22499999999999859</v>
      </c>
      <c r="D2183" s="18">
        <f t="shared" si="194"/>
        <v>1.544999999999999</v>
      </c>
      <c r="E2183" s="13">
        <f t="shared" si="192"/>
        <v>196</v>
      </c>
      <c r="F2183" s="13">
        <f t="shared" si="193"/>
        <v>4.9954166666666673</v>
      </c>
      <c r="G2183" s="13"/>
      <c r="H2183" s="13">
        <f t="shared" si="191"/>
        <v>0</v>
      </c>
      <c r="I2183" s="13"/>
    </row>
    <row r="2184" spans="1:9">
      <c r="A2184" s="1">
        <v>0.39999999999999858</v>
      </c>
      <c r="B2184" s="27">
        <v>44262</v>
      </c>
      <c r="C2184" s="18">
        <f t="shared" si="195"/>
        <v>0.72499999999999853</v>
      </c>
      <c r="D2184" s="18">
        <f t="shared" si="194"/>
        <v>0.44499999999999884</v>
      </c>
      <c r="E2184" s="13">
        <f t="shared" si="192"/>
        <v>196</v>
      </c>
      <c r="F2184" s="13">
        <f t="shared" si="193"/>
        <v>4.8370833333333341</v>
      </c>
      <c r="G2184" s="13"/>
      <c r="H2184" s="13">
        <f t="shared" si="191"/>
        <v>0</v>
      </c>
      <c r="I2184" s="13"/>
    </row>
    <row r="2185" spans="1:9">
      <c r="A2185" s="1">
        <v>0.39999999999999858</v>
      </c>
      <c r="B2185" s="27">
        <v>44263</v>
      </c>
      <c r="C2185" s="18">
        <f t="shared" si="195"/>
        <v>0.72499999999999853</v>
      </c>
      <c r="D2185" s="18">
        <f t="shared" si="194"/>
        <v>0.46499999999999914</v>
      </c>
      <c r="E2185" s="13">
        <f t="shared" si="192"/>
        <v>196</v>
      </c>
      <c r="F2185" s="13">
        <f t="shared" si="193"/>
        <v>4.8370833333333341</v>
      </c>
      <c r="G2185" s="13"/>
      <c r="H2185" s="13">
        <f t="shared" si="191"/>
        <v>0</v>
      </c>
      <c r="I2185" s="13"/>
    </row>
    <row r="2186" spans="1:9">
      <c r="A2186" s="1">
        <v>-1.1000000000000014</v>
      </c>
      <c r="B2186" s="27">
        <v>44264</v>
      </c>
      <c r="C2186" s="18">
        <f t="shared" si="195"/>
        <v>-0.77500000000000147</v>
      </c>
      <c r="D2186" s="18">
        <f t="shared" si="194"/>
        <v>1.6249999999999993</v>
      </c>
      <c r="E2186" s="13">
        <f t="shared" si="192"/>
        <v>197</v>
      </c>
      <c r="F2186" s="13">
        <f t="shared" si="193"/>
        <v>5.3120833333333337</v>
      </c>
      <c r="G2186" s="13"/>
      <c r="H2186" s="13">
        <f t="shared" si="191"/>
        <v>1</v>
      </c>
      <c r="I2186" s="13"/>
    </row>
    <row r="2187" spans="1:9">
      <c r="A2187" s="1">
        <v>1.1000000000000014</v>
      </c>
      <c r="B2187" s="27">
        <v>44265</v>
      </c>
      <c r="C2187" s="18">
        <f t="shared" si="195"/>
        <v>1.4250000000000014</v>
      </c>
      <c r="D2187" s="18">
        <f t="shared" si="194"/>
        <v>2.8249999999999993</v>
      </c>
      <c r="E2187" s="13">
        <f t="shared" si="192"/>
        <v>197</v>
      </c>
      <c r="F2187" s="13">
        <f t="shared" si="193"/>
        <v>4.6154166666666665</v>
      </c>
      <c r="G2187" s="13"/>
      <c r="H2187" s="13">
        <f t="shared" si="191"/>
        <v>0</v>
      </c>
      <c r="I2187" s="13"/>
    </row>
    <row r="2188" spans="1:9">
      <c r="A2188" s="1">
        <v>5.6999999999999993</v>
      </c>
      <c r="B2188" s="27">
        <v>44266</v>
      </c>
      <c r="C2188" s="18">
        <f t="shared" si="195"/>
        <v>6.0249999999999995</v>
      </c>
      <c r="D2188" s="18">
        <f t="shared" si="194"/>
        <v>4.165</v>
      </c>
      <c r="E2188" s="13">
        <f t="shared" si="192"/>
        <v>197</v>
      </c>
      <c r="F2188" s="13">
        <f t="shared" si="193"/>
        <v>3.1587500000000004</v>
      </c>
      <c r="G2188" s="13"/>
      <c r="H2188" s="13">
        <f t="shared" si="191"/>
        <v>0</v>
      </c>
      <c r="I2188" s="13"/>
    </row>
    <row r="2189" spans="1:9">
      <c r="A2189" s="1">
        <v>6.3999999999999986</v>
      </c>
      <c r="B2189" s="27">
        <v>44267</v>
      </c>
      <c r="C2189" s="18">
        <f t="shared" si="195"/>
        <v>6.7249999999999988</v>
      </c>
      <c r="D2189" s="18">
        <f t="shared" si="194"/>
        <v>5.3450000000000006</v>
      </c>
      <c r="E2189" s="13">
        <f t="shared" si="192"/>
        <v>197</v>
      </c>
      <c r="F2189" s="13">
        <f t="shared" si="193"/>
        <v>2.9370833333333342</v>
      </c>
      <c r="G2189" s="13"/>
      <c r="H2189" s="13">
        <f t="shared" si="191"/>
        <v>0</v>
      </c>
      <c r="I2189" s="13"/>
    </row>
    <row r="2190" spans="1:9">
      <c r="A2190" s="1">
        <v>7.1000000000000014</v>
      </c>
      <c r="B2190" s="27">
        <v>44268</v>
      </c>
      <c r="C2190" s="18">
        <f t="shared" si="195"/>
        <v>7.4250000000000016</v>
      </c>
      <c r="D2190" s="18">
        <f t="shared" si="194"/>
        <v>5.8250000000000002</v>
      </c>
      <c r="E2190" s="13">
        <f t="shared" si="192"/>
        <v>197</v>
      </c>
      <c r="F2190" s="13">
        <f t="shared" si="193"/>
        <v>2.7154166666666666</v>
      </c>
      <c r="G2190" s="13"/>
      <c r="H2190" s="13">
        <f t="shared" si="191"/>
        <v>0</v>
      </c>
      <c r="I2190" s="13"/>
    </row>
    <row r="2191" spans="1:9">
      <c r="A2191" s="1">
        <v>4.8000000000000007</v>
      </c>
      <c r="B2191" s="27">
        <v>44269</v>
      </c>
      <c r="C2191" s="18">
        <f t="shared" si="195"/>
        <v>5.1250000000000009</v>
      </c>
      <c r="D2191" s="18">
        <f t="shared" si="194"/>
        <v>5.3650000000000002</v>
      </c>
      <c r="E2191" s="13">
        <f t="shared" si="192"/>
        <v>197</v>
      </c>
      <c r="F2191" s="13">
        <f t="shared" si="193"/>
        <v>3.4437500000000001</v>
      </c>
      <c r="G2191" s="13"/>
      <c r="H2191" s="13">
        <f t="shared" si="191"/>
        <v>0</v>
      </c>
      <c r="I2191" s="13"/>
    </row>
    <row r="2192" spans="1:9">
      <c r="A2192" s="1">
        <v>3.5</v>
      </c>
      <c r="B2192" s="27">
        <v>44270</v>
      </c>
      <c r="C2192" s="18">
        <f t="shared" si="195"/>
        <v>3.8250000000000002</v>
      </c>
      <c r="D2192" s="18">
        <f t="shared" si="194"/>
        <v>4.4050000000000002</v>
      </c>
      <c r="E2192" s="13">
        <f t="shared" si="192"/>
        <v>197</v>
      </c>
      <c r="F2192" s="13">
        <f t="shared" si="193"/>
        <v>3.8554166666666672</v>
      </c>
      <c r="G2192" s="13"/>
      <c r="H2192" s="13">
        <f t="shared" si="191"/>
        <v>0</v>
      </c>
      <c r="I2192" s="13"/>
    </row>
    <row r="2193" spans="1:9">
      <c r="A2193" s="1">
        <v>3.3999999999999986</v>
      </c>
      <c r="B2193" s="27">
        <v>44271</v>
      </c>
      <c r="C2193" s="18">
        <f t="shared" si="195"/>
        <v>3.7249999999999988</v>
      </c>
      <c r="D2193" s="18">
        <f t="shared" si="194"/>
        <v>3.4050000000000002</v>
      </c>
      <c r="E2193" s="13">
        <f t="shared" si="192"/>
        <v>197</v>
      </c>
      <c r="F2193" s="13">
        <f t="shared" si="193"/>
        <v>3.8870833333333343</v>
      </c>
      <c r="G2193" s="13"/>
      <c r="H2193" s="13">
        <f t="shared" ref="H2193:H2223" si="196">IF(F2193&gt;H$15,1,0)</f>
        <v>0</v>
      </c>
      <c r="I2193" s="13"/>
    </row>
    <row r="2194" spans="1:9">
      <c r="A2194" s="1">
        <v>1.6000000000000014</v>
      </c>
      <c r="B2194" s="27">
        <v>44272</v>
      </c>
      <c r="C2194" s="18">
        <f t="shared" si="195"/>
        <v>1.9250000000000014</v>
      </c>
      <c r="D2194" s="18">
        <f t="shared" si="194"/>
        <v>2.625</v>
      </c>
      <c r="E2194" s="13">
        <f t="shared" ref="E2194:E2223" si="197">E2193+H2194</f>
        <v>197</v>
      </c>
      <c r="F2194" s="13">
        <f t="shared" ref="F2194:F2257" si="198">IF(F$16-$C2194&gt;0,(F$16+F$14-$C2194)*F$15/30,0)</f>
        <v>4.4570833333333333</v>
      </c>
      <c r="G2194" s="13"/>
      <c r="H2194" s="13">
        <f t="shared" si="196"/>
        <v>0</v>
      </c>
      <c r="I2194" s="13"/>
    </row>
    <row r="2195" spans="1:9">
      <c r="A2195" s="1">
        <v>2.1000000000000014</v>
      </c>
      <c r="B2195" s="27">
        <v>44273</v>
      </c>
      <c r="C2195" s="18">
        <f t="shared" si="195"/>
        <v>2.4250000000000016</v>
      </c>
      <c r="D2195" s="18">
        <f t="shared" si="194"/>
        <v>1.4849999999999997</v>
      </c>
      <c r="E2195" s="13">
        <f t="shared" si="197"/>
        <v>197</v>
      </c>
      <c r="F2195" s="13">
        <f t="shared" si="198"/>
        <v>4.2987500000000001</v>
      </c>
      <c r="G2195" s="13"/>
      <c r="H2195" s="13">
        <f t="shared" si="196"/>
        <v>0</v>
      </c>
      <c r="I2195" s="13"/>
    </row>
    <row r="2196" spans="1:9">
      <c r="A2196" s="1">
        <v>0.89999999999999858</v>
      </c>
      <c r="B2196" s="27">
        <v>44274</v>
      </c>
      <c r="C2196" s="18">
        <f t="shared" si="195"/>
        <v>1.2249999999999985</v>
      </c>
      <c r="D2196" s="18">
        <f t="shared" ref="D2196:D2223" si="199">SUM(C2194:C2198)/5</f>
        <v>1.2049999999999998</v>
      </c>
      <c r="E2196" s="13">
        <f t="shared" si="197"/>
        <v>197</v>
      </c>
      <c r="F2196" s="13">
        <f t="shared" si="198"/>
        <v>4.67875</v>
      </c>
      <c r="G2196" s="13"/>
      <c r="H2196" s="13">
        <f t="shared" si="196"/>
        <v>0</v>
      </c>
      <c r="I2196" s="13"/>
    </row>
    <row r="2197" spans="1:9">
      <c r="A2197" s="1">
        <v>-2.2000000000000028</v>
      </c>
      <c r="B2197" s="27">
        <v>44275</v>
      </c>
      <c r="C2197" s="18">
        <f t="shared" si="195"/>
        <v>-1.8750000000000029</v>
      </c>
      <c r="D2197" s="18">
        <f t="shared" si="199"/>
        <v>1.6049999999999998</v>
      </c>
      <c r="E2197" s="13">
        <f t="shared" si="197"/>
        <v>198</v>
      </c>
      <c r="F2197" s="13">
        <f t="shared" si="198"/>
        <v>5.6604166666666673</v>
      </c>
      <c r="G2197" s="13"/>
      <c r="H2197" s="13">
        <f t="shared" si="196"/>
        <v>1</v>
      </c>
      <c r="I2197" s="13"/>
    </row>
    <row r="2198" spans="1:9">
      <c r="A2198" s="1">
        <v>2</v>
      </c>
      <c r="B2198" s="27">
        <v>44276</v>
      </c>
      <c r="C2198" s="18">
        <f t="shared" si="195"/>
        <v>2.3250000000000002</v>
      </c>
      <c r="D2198" s="18">
        <f t="shared" si="199"/>
        <v>1.9649999999999992</v>
      </c>
      <c r="E2198" s="13">
        <f t="shared" si="197"/>
        <v>198</v>
      </c>
      <c r="F2198" s="13">
        <f t="shared" si="198"/>
        <v>4.3304166666666664</v>
      </c>
      <c r="G2198" s="13"/>
      <c r="H2198" s="13">
        <f t="shared" si="196"/>
        <v>0</v>
      </c>
      <c r="I2198" s="13"/>
    </row>
    <row r="2199" spans="1:9">
      <c r="A2199" s="1">
        <v>3.6000000000000014</v>
      </c>
      <c r="B2199" s="27">
        <v>44277</v>
      </c>
      <c r="C2199" s="18">
        <f t="shared" si="195"/>
        <v>3.9250000000000016</v>
      </c>
      <c r="D2199" s="18">
        <f t="shared" si="199"/>
        <v>3.0649999999999991</v>
      </c>
      <c r="E2199" s="13">
        <f t="shared" si="197"/>
        <v>198</v>
      </c>
      <c r="F2199" s="13">
        <f t="shared" si="198"/>
        <v>3.8237499999999995</v>
      </c>
      <c r="G2199" s="13"/>
      <c r="H2199" s="13">
        <f t="shared" si="196"/>
        <v>0</v>
      </c>
      <c r="I2199" s="13"/>
    </row>
    <row r="2200" spans="1:9">
      <c r="A2200" s="1">
        <v>3.8999999999999986</v>
      </c>
      <c r="B2200" s="27">
        <v>44278</v>
      </c>
      <c r="C2200" s="18">
        <f t="shared" si="195"/>
        <v>4.2249999999999988</v>
      </c>
      <c r="D2200" s="18">
        <f t="shared" si="199"/>
        <v>5.0049999999999999</v>
      </c>
      <c r="E2200" s="13">
        <f t="shared" si="197"/>
        <v>198</v>
      </c>
      <c r="F2200" s="13">
        <f t="shared" si="198"/>
        <v>3.7287500000000007</v>
      </c>
      <c r="G2200" s="13"/>
      <c r="H2200" s="13">
        <f t="shared" si="196"/>
        <v>0</v>
      </c>
      <c r="I2200" s="13"/>
    </row>
    <row r="2201" spans="1:9">
      <c r="A2201" s="1">
        <v>6.3999999999999986</v>
      </c>
      <c r="B2201" s="27">
        <v>44279</v>
      </c>
      <c r="C2201" s="18">
        <f t="shared" si="195"/>
        <v>6.7249999999999988</v>
      </c>
      <c r="D2201" s="18">
        <f t="shared" si="199"/>
        <v>6.6849999999999996</v>
      </c>
      <c r="E2201" s="13">
        <f t="shared" si="197"/>
        <v>198</v>
      </c>
      <c r="F2201" s="13">
        <f t="shared" si="198"/>
        <v>2.9370833333333342</v>
      </c>
      <c r="G2201" s="13"/>
      <c r="H2201" s="13">
        <f t="shared" si="196"/>
        <v>0</v>
      </c>
      <c r="I2201" s="13"/>
    </row>
    <row r="2202" spans="1:9">
      <c r="A2202" s="1">
        <v>7.5</v>
      </c>
      <c r="B2202" s="27">
        <v>44280</v>
      </c>
      <c r="C2202" s="18">
        <f t="shared" si="195"/>
        <v>7.8250000000000002</v>
      </c>
      <c r="D2202" s="18">
        <f t="shared" si="199"/>
        <v>7.5250000000000004</v>
      </c>
      <c r="E2202" s="13">
        <f t="shared" si="197"/>
        <v>198</v>
      </c>
      <c r="F2202" s="13">
        <f t="shared" si="198"/>
        <v>2.5887500000000001</v>
      </c>
      <c r="G2202" s="13"/>
      <c r="H2202" s="13">
        <f t="shared" si="196"/>
        <v>0</v>
      </c>
      <c r="I2202" s="13"/>
    </row>
    <row r="2203" spans="1:9">
      <c r="A2203" s="1">
        <v>10.399999999999999</v>
      </c>
      <c r="B2203" s="27">
        <v>44281</v>
      </c>
      <c r="C2203" s="18">
        <f t="shared" si="195"/>
        <v>10.724999999999998</v>
      </c>
      <c r="D2203" s="18">
        <f t="shared" si="199"/>
        <v>8.1449999999999996</v>
      </c>
      <c r="E2203" s="13">
        <f t="shared" si="197"/>
        <v>198</v>
      </c>
      <c r="F2203" s="13">
        <f t="shared" si="198"/>
        <v>1.6704166666666673</v>
      </c>
      <c r="G2203" s="13"/>
      <c r="H2203" s="13">
        <f t="shared" si="196"/>
        <v>0</v>
      </c>
      <c r="I2203" s="13"/>
    </row>
    <row r="2204" spans="1:9">
      <c r="A2204" s="1">
        <v>7.8000000000000007</v>
      </c>
      <c r="B2204" s="27">
        <v>44282</v>
      </c>
      <c r="C2204" s="18">
        <f t="shared" si="195"/>
        <v>8.125</v>
      </c>
      <c r="D2204" s="18">
        <f t="shared" si="199"/>
        <v>9.2249999999999996</v>
      </c>
      <c r="E2204" s="13">
        <f t="shared" si="197"/>
        <v>198</v>
      </c>
      <c r="F2204" s="13">
        <f t="shared" si="198"/>
        <v>2.4937499999999999</v>
      </c>
      <c r="G2204" s="13"/>
      <c r="H2204" s="13">
        <f t="shared" si="196"/>
        <v>0</v>
      </c>
      <c r="I2204" s="13"/>
    </row>
    <row r="2205" spans="1:9">
      <c r="A2205" s="1">
        <v>7</v>
      </c>
      <c r="B2205" s="27">
        <v>44283</v>
      </c>
      <c r="C2205" s="18">
        <f t="shared" si="195"/>
        <v>7.3250000000000002</v>
      </c>
      <c r="D2205" s="18">
        <f t="shared" si="199"/>
        <v>10.385</v>
      </c>
      <c r="E2205" s="13">
        <f t="shared" si="197"/>
        <v>198</v>
      </c>
      <c r="F2205" s="13">
        <f t="shared" si="198"/>
        <v>2.7470833333333338</v>
      </c>
      <c r="G2205" s="13"/>
      <c r="H2205" s="13">
        <f t="shared" si="196"/>
        <v>0</v>
      </c>
      <c r="I2205" s="13"/>
    </row>
    <row r="2206" spans="1:9">
      <c r="A2206" s="1">
        <v>11.8</v>
      </c>
      <c r="B2206" s="27">
        <v>44284</v>
      </c>
      <c r="C2206" s="18">
        <f t="shared" si="195"/>
        <v>12.125</v>
      </c>
      <c r="D2206" s="18">
        <f t="shared" si="199"/>
        <v>11.145</v>
      </c>
      <c r="E2206" s="13">
        <f t="shared" si="197"/>
        <v>198</v>
      </c>
      <c r="F2206" s="13">
        <f t="shared" si="198"/>
        <v>1.2270833333333333</v>
      </c>
      <c r="G2206" s="13"/>
      <c r="H2206" s="13">
        <f t="shared" si="196"/>
        <v>0</v>
      </c>
      <c r="I2206" s="13"/>
    </row>
    <row r="2207" spans="1:9">
      <c r="A2207" s="1">
        <v>13.3</v>
      </c>
      <c r="B2207" s="27">
        <v>44285</v>
      </c>
      <c r="C2207" s="18">
        <f t="shared" si="195"/>
        <v>13.625</v>
      </c>
      <c r="D2207" s="18">
        <f t="shared" si="199"/>
        <v>12.385</v>
      </c>
      <c r="E2207" s="13">
        <f t="shared" si="197"/>
        <v>198</v>
      </c>
      <c r="F2207" s="13">
        <f t="shared" si="198"/>
        <v>0</v>
      </c>
      <c r="G2207" s="13"/>
      <c r="H2207" s="13">
        <f t="shared" si="196"/>
        <v>0</v>
      </c>
      <c r="I2207" s="13"/>
    </row>
    <row r="2208" spans="1:9">
      <c r="A2208" s="1">
        <v>14.2</v>
      </c>
      <c r="B2208" s="27">
        <v>44286</v>
      </c>
      <c r="C2208" s="18">
        <f t="shared" si="195"/>
        <v>14.524999999999999</v>
      </c>
      <c r="D2208" s="18">
        <f t="shared" si="199"/>
        <v>12.424999999999999</v>
      </c>
      <c r="E2208" s="13">
        <f t="shared" si="197"/>
        <v>198</v>
      </c>
      <c r="F2208" s="13">
        <f t="shared" si="198"/>
        <v>0</v>
      </c>
      <c r="G2208" s="13"/>
      <c r="H2208" s="13">
        <f t="shared" si="196"/>
        <v>0</v>
      </c>
      <c r="I2208" s="13"/>
    </row>
    <row r="2209" spans="1:25">
      <c r="A2209" s="1">
        <v>14</v>
      </c>
      <c r="B2209" s="27">
        <v>44287</v>
      </c>
      <c r="C2209" s="18">
        <f t="shared" si="195"/>
        <v>14.324999999999999</v>
      </c>
      <c r="D2209" s="18">
        <f t="shared" si="199"/>
        <v>11.084999999999999</v>
      </c>
      <c r="E2209" s="13">
        <f t="shared" si="197"/>
        <v>198</v>
      </c>
      <c r="F2209" s="13">
        <f t="shared" si="198"/>
        <v>0</v>
      </c>
      <c r="G2209" s="13"/>
      <c r="H2209" s="13">
        <f t="shared" si="196"/>
        <v>0</v>
      </c>
      <c r="I2209" s="13"/>
    </row>
    <row r="2210" spans="1:25">
      <c r="A2210" s="1">
        <v>7.1999999999999993</v>
      </c>
      <c r="B2210" s="27">
        <v>44288</v>
      </c>
      <c r="C2210" s="18">
        <f t="shared" si="195"/>
        <v>7.5249999999999995</v>
      </c>
      <c r="D2210" s="18">
        <f t="shared" si="199"/>
        <v>9.3250000000000011</v>
      </c>
      <c r="E2210" s="13">
        <f t="shared" si="197"/>
        <v>198</v>
      </c>
      <c r="F2210" s="13">
        <f t="shared" si="198"/>
        <v>2.6837500000000007</v>
      </c>
      <c r="G2210" s="13"/>
      <c r="H2210" s="13">
        <f t="shared" si="196"/>
        <v>0</v>
      </c>
      <c r="I2210" s="13"/>
    </row>
    <row r="2211" spans="1:25">
      <c r="A2211" s="1">
        <v>5.1000000000000014</v>
      </c>
      <c r="B2211" s="27">
        <v>44289</v>
      </c>
      <c r="C2211" s="18">
        <f t="shared" si="195"/>
        <v>5.4250000000000016</v>
      </c>
      <c r="D2211" s="18">
        <f t="shared" si="199"/>
        <v>7.4050000000000011</v>
      </c>
      <c r="E2211" s="13">
        <f t="shared" si="197"/>
        <v>198</v>
      </c>
      <c r="F2211" s="13">
        <f t="shared" si="198"/>
        <v>3.3487499999999999</v>
      </c>
      <c r="G2211" s="13"/>
      <c r="H2211" s="13">
        <f t="shared" si="196"/>
        <v>0</v>
      </c>
      <c r="I2211" s="13"/>
    </row>
    <row r="2212" spans="1:25">
      <c r="A2212" s="1">
        <v>4.5</v>
      </c>
      <c r="B2212" s="27">
        <v>44290</v>
      </c>
      <c r="C2212" s="18">
        <f t="shared" si="195"/>
        <v>4.8250000000000002</v>
      </c>
      <c r="D2212" s="18">
        <f t="shared" si="199"/>
        <v>4.6450000000000005</v>
      </c>
      <c r="E2212" s="13">
        <f t="shared" si="197"/>
        <v>198</v>
      </c>
      <c r="F2212" s="13">
        <f t="shared" si="198"/>
        <v>3.5387500000000003</v>
      </c>
      <c r="G2212" s="13"/>
      <c r="H2212" s="13">
        <f t="shared" si="196"/>
        <v>0</v>
      </c>
      <c r="I2212" s="13"/>
    </row>
    <row r="2213" spans="1:25">
      <c r="A2213" s="1">
        <v>4.6000000000000014</v>
      </c>
      <c r="B2213" s="27">
        <v>44291</v>
      </c>
      <c r="C2213" s="18">
        <f t="shared" ref="C2213:C2223" si="200">A2213+A$16</f>
        <v>4.9250000000000016</v>
      </c>
      <c r="D2213" s="18">
        <f t="shared" si="199"/>
        <v>3.585</v>
      </c>
      <c r="E2213" s="13">
        <f t="shared" si="197"/>
        <v>198</v>
      </c>
      <c r="F2213" s="13">
        <f t="shared" si="198"/>
        <v>3.5070833333333331</v>
      </c>
      <c r="G2213" s="13"/>
      <c r="H2213" s="13">
        <f t="shared" si="196"/>
        <v>0</v>
      </c>
      <c r="I2213" s="13"/>
    </row>
    <row r="2214" spans="1:25">
      <c r="A2214" s="1">
        <v>0.19999999999999929</v>
      </c>
      <c r="B2214" s="27">
        <v>44292</v>
      </c>
      <c r="C2214" s="18">
        <f t="shared" si="200"/>
        <v>0.52499999999999925</v>
      </c>
      <c r="D2214" s="18">
        <f t="shared" si="199"/>
        <v>3.2049999999999996</v>
      </c>
      <c r="E2214" s="13">
        <f t="shared" si="197"/>
        <v>198</v>
      </c>
      <c r="F2214" s="13">
        <f t="shared" si="198"/>
        <v>4.9004166666666675</v>
      </c>
      <c r="G2214" s="13"/>
      <c r="H2214" s="13">
        <f t="shared" si="196"/>
        <v>0</v>
      </c>
      <c r="I2214" s="13"/>
    </row>
    <row r="2215" spans="1:25">
      <c r="A2215" s="1">
        <v>1.8999999999999986</v>
      </c>
      <c r="B2215" s="27">
        <v>44293</v>
      </c>
      <c r="C2215" s="18">
        <f t="shared" si="200"/>
        <v>2.2249999999999988</v>
      </c>
      <c r="D2215" s="18">
        <f t="shared" si="199"/>
        <v>3.4249999999999998</v>
      </c>
      <c r="E2215" s="13">
        <f t="shared" si="197"/>
        <v>198</v>
      </c>
      <c r="F2215" s="13">
        <f t="shared" si="198"/>
        <v>4.3620833333333335</v>
      </c>
      <c r="G2215" s="13"/>
      <c r="H2215" s="13">
        <f t="shared" si="196"/>
        <v>0</v>
      </c>
      <c r="I2215" s="13"/>
    </row>
    <row r="2216" spans="1:25">
      <c r="A2216" s="1">
        <v>3.1999999999999993</v>
      </c>
      <c r="B2216" s="27">
        <v>44294</v>
      </c>
      <c r="C2216" s="18">
        <f t="shared" si="200"/>
        <v>3.5249999999999995</v>
      </c>
      <c r="D2216" s="18">
        <f t="shared" si="199"/>
        <v>4.4249999999999998</v>
      </c>
      <c r="E2216" s="13">
        <f t="shared" si="197"/>
        <v>198</v>
      </c>
      <c r="F2216" s="13">
        <f t="shared" si="198"/>
        <v>3.9504166666666674</v>
      </c>
      <c r="G2216" s="13"/>
      <c r="H2216" s="13">
        <f t="shared" si="196"/>
        <v>0</v>
      </c>
      <c r="I2216" s="13"/>
    </row>
    <row r="2217" spans="1:25">
      <c r="A2217" s="1">
        <v>5.6000000000000014</v>
      </c>
      <c r="B2217" s="27">
        <v>44295</v>
      </c>
      <c r="C2217" s="18">
        <f t="shared" si="200"/>
        <v>5.9250000000000016</v>
      </c>
      <c r="D2217" s="18">
        <f t="shared" si="199"/>
        <v>6.7249999999999996</v>
      </c>
      <c r="E2217" s="13">
        <f t="shared" si="197"/>
        <v>198</v>
      </c>
      <c r="F2217" s="13">
        <f t="shared" si="198"/>
        <v>3.1904166666666662</v>
      </c>
      <c r="G2217" s="13"/>
      <c r="H2217" s="13">
        <f t="shared" si="196"/>
        <v>0</v>
      </c>
      <c r="I2217" s="13"/>
    </row>
    <row r="2218" spans="1:25">
      <c r="A2218" s="1">
        <v>9.6000000000000014</v>
      </c>
      <c r="B2218" s="27">
        <v>44296</v>
      </c>
      <c r="C2218" s="18">
        <f t="shared" si="200"/>
        <v>9.9250000000000007</v>
      </c>
      <c r="D2218" s="18">
        <f t="shared" si="199"/>
        <v>7.2050000000000001</v>
      </c>
      <c r="E2218" s="13">
        <f t="shared" si="197"/>
        <v>198</v>
      </c>
      <c r="F2218" s="13">
        <f t="shared" si="198"/>
        <v>1.9237499999999996</v>
      </c>
      <c r="G2218" s="13"/>
      <c r="H2218" s="13">
        <f t="shared" si="196"/>
        <v>0</v>
      </c>
      <c r="I2218" s="13"/>
    </row>
    <row r="2219" spans="1:25">
      <c r="A2219" s="1">
        <v>11.7</v>
      </c>
      <c r="B2219" s="27">
        <v>44297</v>
      </c>
      <c r="C2219" s="18">
        <f t="shared" si="200"/>
        <v>12.024999999999999</v>
      </c>
      <c r="D2219" s="18">
        <f t="shared" si="199"/>
        <v>7.3650000000000002</v>
      </c>
      <c r="E2219" s="13">
        <f t="shared" si="197"/>
        <v>198</v>
      </c>
      <c r="F2219" s="13">
        <f t="shared" si="198"/>
        <v>1.2587500000000005</v>
      </c>
      <c r="G2219" s="13"/>
      <c r="H2219" s="13">
        <f t="shared" si="196"/>
        <v>0</v>
      </c>
      <c r="I2219" s="13"/>
    </row>
    <row r="2220" spans="1:25">
      <c r="A2220" s="1">
        <v>4.3000000000000007</v>
      </c>
      <c r="B2220" s="27">
        <v>44298</v>
      </c>
      <c r="C2220" s="18">
        <f t="shared" si="200"/>
        <v>4.6250000000000009</v>
      </c>
      <c r="D2220" s="18">
        <f t="shared" si="199"/>
        <v>7.0049999999999999</v>
      </c>
      <c r="E2220" s="13">
        <f t="shared" si="197"/>
        <v>198</v>
      </c>
      <c r="F2220" s="13">
        <f t="shared" si="198"/>
        <v>3.6020833333333333</v>
      </c>
      <c r="G2220" s="13"/>
      <c r="H2220" s="13">
        <f t="shared" si="196"/>
        <v>0</v>
      </c>
      <c r="I2220" s="13"/>
    </row>
    <row r="2221" spans="1:25">
      <c r="A2221" s="1">
        <v>4</v>
      </c>
      <c r="B2221" s="27">
        <v>44299</v>
      </c>
      <c r="C2221" s="18">
        <f t="shared" si="200"/>
        <v>4.3250000000000002</v>
      </c>
      <c r="D2221" s="18">
        <f t="shared" si="199"/>
        <v>5.4849999999999994</v>
      </c>
      <c r="E2221" s="13">
        <f t="shared" si="197"/>
        <v>198</v>
      </c>
      <c r="F2221" s="13">
        <f t="shared" si="198"/>
        <v>3.6970833333333335</v>
      </c>
      <c r="G2221" s="13"/>
      <c r="H2221" s="13">
        <f t="shared" si="196"/>
        <v>0</v>
      </c>
      <c r="I2221" s="13"/>
    </row>
    <row r="2222" spans="1:25">
      <c r="A2222" s="1">
        <v>3.8000000000000007</v>
      </c>
      <c r="B2222" s="27">
        <v>44300</v>
      </c>
      <c r="C2222" s="18">
        <f t="shared" si="200"/>
        <v>4.1250000000000009</v>
      </c>
      <c r="D2222" s="18">
        <f t="shared" si="199"/>
        <v>3.6450000000000005</v>
      </c>
      <c r="E2222" s="13">
        <f t="shared" si="197"/>
        <v>198</v>
      </c>
      <c r="F2222" s="13">
        <f t="shared" si="198"/>
        <v>3.7604166666666665</v>
      </c>
      <c r="G2222" s="13"/>
      <c r="H2222" s="13">
        <f t="shared" si="196"/>
        <v>0</v>
      </c>
      <c r="I2222" s="13"/>
    </row>
    <row r="2223" spans="1:25">
      <c r="A2223" s="1">
        <v>2</v>
      </c>
      <c r="B2223" s="27">
        <v>44301</v>
      </c>
      <c r="C2223" s="18">
        <f t="shared" si="200"/>
        <v>2.3250000000000002</v>
      </c>
      <c r="D2223" s="18">
        <f t="shared" si="199"/>
        <v>3.5249999999999999</v>
      </c>
      <c r="E2223" s="13">
        <f t="shared" si="197"/>
        <v>198</v>
      </c>
      <c r="F2223" s="13">
        <f t="shared" si="198"/>
        <v>4.3304166666666664</v>
      </c>
      <c r="G2223" s="13"/>
      <c r="H2223" s="13">
        <f t="shared" si="196"/>
        <v>0</v>
      </c>
      <c r="I2223" s="13"/>
      <c r="Y2223" s="13"/>
    </row>
    <row r="2224" spans="1:25">
      <c r="A2224" s="1">
        <v>2.5</v>
      </c>
      <c r="B2224" s="27">
        <v>44302</v>
      </c>
      <c r="C2224" s="18">
        <f t="shared" ref="C2224:C2258" si="201">A2224+A$16</f>
        <v>2.8250000000000002</v>
      </c>
      <c r="D2224" s="18">
        <f t="shared" ref="D2224:D2258" si="202">SUM(C2222:C2226)/5</f>
        <v>4.1049999999999995</v>
      </c>
      <c r="E2224" s="13">
        <f t="shared" ref="E2224:E2258" si="203">E2223+H2224</f>
        <v>198</v>
      </c>
      <c r="F2224" s="13">
        <f t="shared" si="198"/>
        <v>4.172083333333334</v>
      </c>
      <c r="G2224" s="13"/>
      <c r="H2224" s="13">
        <f t="shared" ref="H2224:H2258" si="204">IF(F2224&gt;H$15,1,0)</f>
        <v>0</v>
      </c>
      <c r="I2224" s="13"/>
      <c r="Y2224" s="13"/>
    </row>
    <row r="2225" spans="1:9">
      <c r="A2225" s="1">
        <v>3.6999999999999993</v>
      </c>
      <c r="B2225" s="27">
        <v>44303</v>
      </c>
      <c r="C2225" s="18">
        <f t="shared" si="201"/>
        <v>4.0249999999999995</v>
      </c>
      <c r="D2225" s="18">
        <f t="shared" si="202"/>
        <v>4.9449999999999994</v>
      </c>
      <c r="E2225" s="13">
        <f t="shared" si="203"/>
        <v>198</v>
      </c>
      <c r="F2225" s="13">
        <f t="shared" si="198"/>
        <v>3.7920833333333337</v>
      </c>
      <c r="G2225" s="13"/>
      <c r="H2225" s="13">
        <f t="shared" si="204"/>
        <v>0</v>
      </c>
      <c r="I2225" s="13"/>
    </row>
    <row r="2226" spans="1:9">
      <c r="A2226" s="1">
        <v>6.8999999999999986</v>
      </c>
      <c r="B2226" s="27">
        <v>44304</v>
      </c>
      <c r="C2226" s="18">
        <f t="shared" si="201"/>
        <v>7.2249999999999988</v>
      </c>
      <c r="D2226" s="18">
        <f t="shared" si="202"/>
        <v>6.4849999999999994</v>
      </c>
      <c r="E2226" s="13">
        <f t="shared" si="203"/>
        <v>198</v>
      </c>
      <c r="F2226" s="13">
        <f t="shared" si="198"/>
        <v>2.7787500000000009</v>
      </c>
      <c r="G2226" s="13"/>
      <c r="H2226" s="13">
        <f t="shared" si="204"/>
        <v>0</v>
      </c>
      <c r="I2226" s="13"/>
    </row>
    <row r="2227" spans="1:9">
      <c r="A2227" s="1">
        <v>8</v>
      </c>
      <c r="B2227" s="27">
        <v>44305</v>
      </c>
      <c r="C2227" s="18">
        <f t="shared" si="201"/>
        <v>8.3249999999999993</v>
      </c>
      <c r="D2227" s="18">
        <f t="shared" si="202"/>
        <v>8.0249999999999986</v>
      </c>
      <c r="E2227" s="13">
        <f t="shared" si="203"/>
        <v>198</v>
      </c>
      <c r="F2227" s="13">
        <f t="shared" si="198"/>
        <v>2.4304166666666669</v>
      </c>
      <c r="G2227" s="13"/>
      <c r="H2227" s="13">
        <f t="shared" si="204"/>
        <v>0</v>
      </c>
      <c r="I2227" s="13"/>
    </row>
    <row r="2228" spans="1:9">
      <c r="A2228" s="1">
        <v>9.6999999999999993</v>
      </c>
      <c r="B2228" s="27">
        <v>44306</v>
      </c>
      <c r="C2228" s="18">
        <f t="shared" si="201"/>
        <v>10.024999999999999</v>
      </c>
      <c r="D2228" s="18">
        <f t="shared" si="202"/>
        <v>8.7249999999999979</v>
      </c>
      <c r="E2228" s="13">
        <f t="shared" si="203"/>
        <v>198</v>
      </c>
      <c r="F2228" s="13">
        <f t="shared" si="198"/>
        <v>1.892083333333334</v>
      </c>
      <c r="G2228" s="13"/>
      <c r="H2228" s="13">
        <f t="shared" si="204"/>
        <v>0</v>
      </c>
      <c r="I2228" s="13"/>
    </row>
    <row r="2229" spans="1:9">
      <c r="A2229" s="1">
        <v>10.199999999999999</v>
      </c>
      <c r="B2229" s="27">
        <v>44307</v>
      </c>
      <c r="C2229" s="18">
        <f t="shared" si="201"/>
        <v>10.524999999999999</v>
      </c>
      <c r="D2229" s="18">
        <f t="shared" si="202"/>
        <v>8.7050000000000001</v>
      </c>
      <c r="E2229" s="13">
        <f t="shared" si="203"/>
        <v>198</v>
      </c>
      <c r="F2229" s="13">
        <f t="shared" si="198"/>
        <v>1.7337500000000006</v>
      </c>
      <c r="G2229" s="13"/>
      <c r="H2229" s="13">
        <f t="shared" si="204"/>
        <v>0</v>
      </c>
      <c r="I2229" s="13"/>
    </row>
    <row r="2230" spans="1:9">
      <c r="A2230" s="1">
        <v>7.1999999999999993</v>
      </c>
      <c r="B2230" s="27">
        <v>44308</v>
      </c>
      <c r="C2230" s="18">
        <f t="shared" si="201"/>
        <v>7.5249999999999995</v>
      </c>
      <c r="D2230" s="18">
        <f t="shared" si="202"/>
        <v>8.5649999999999995</v>
      </c>
      <c r="E2230" s="13">
        <f t="shared" si="203"/>
        <v>198</v>
      </c>
      <c r="F2230" s="13">
        <f t="shared" si="198"/>
        <v>2.6837500000000007</v>
      </c>
      <c r="G2230" s="13"/>
      <c r="H2230" s="13">
        <f t="shared" si="204"/>
        <v>0</v>
      </c>
      <c r="I2230" s="13"/>
    </row>
    <row r="2231" spans="1:9">
      <c r="A2231" s="1">
        <v>6.8000000000000007</v>
      </c>
      <c r="B2231" s="27">
        <v>44309</v>
      </c>
      <c r="C2231" s="18">
        <f t="shared" si="201"/>
        <v>7.1250000000000009</v>
      </c>
      <c r="D2231" s="18">
        <f t="shared" si="202"/>
        <v>8.004999999999999</v>
      </c>
      <c r="E2231" s="13">
        <f t="shared" si="203"/>
        <v>198</v>
      </c>
      <c r="F2231" s="13">
        <f t="shared" si="198"/>
        <v>2.8104166666666668</v>
      </c>
      <c r="G2231" s="13"/>
      <c r="H2231" s="13">
        <f t="shared" si="204"/>
        <v>0</v>
      </c>
      <c r="I2231" s="13"/>
    </row>
    <row r="2232" spans="1:9">
      <c r="A2232" s="1">
        <v>7.3000000000000007</v>
      </c>
      <c r="B2232" s="27">
        <v>44310</v>
      </c>
      <c r="C2232" s="18">
        <f t="shared" si="201"/>
        <v>7.6250000000000009</v>
      </c>
      <c r="D2232" s="18">
        <f t="shared" si="202"/>
        <v>7.0049999999999999</v>
      </c>
      <c r="E2232" s="13">
        <f t="shared" si="203"/>
        <v>198</v>
      </c>
      <c r="F2232" s="13">
        <f t="shared" si="198"/>
        <v>2.6520833333333331</v>
      </c>
      <c r="G2232" s="13"/>
      <c r="H2232" s="13">
        <f t="shared" si="204"/>
        <v>0</v>
      </c>
      <c r="I2232" s="13"/>
    </row>
    <row r="2233" spans="1:9">
      <c r="A2233" s="1">
        <v>6.8999999999999986</v>
      </c>
      <c r="B2233" s="27">
        <v>44311</v>
      </c>
      <c r="C2233" s="18">
        <f t="shared" si="201"/>
        <v>7.2249999999999988</v>
      </c>
      <c r="D2233" s="18">
        <f t="shared" si="202"/>
        <v>6.9450000000000003</v>
      </c>
      <c r="E2233" s="13">
        <f t="shared" si="203"/>
        <v>198</v>
      </c>
      <c r="F2233" s="13">
        <f t="shared" si="198"/>
        <v>2.7787500000000009</v>
      </c>
      <c r="G2233" s="13"/>
      <c r="H2233" s="13">
        <f t="shared" si="204"/>
        <v>0</v>
      </c>
      <c r="I2233" s="13"/>
    </row>
    <row r="2234" spans="1:9">
      <c r="A2234" s="1">
        <v>5.1999999999999993</v>
      </c>
      <c r="B2234" s="27">
        <v>44312</v>
      </c>
      <c r="C2234" s="18">
        <f t="shared" si="201"/>
        <v>5.5249999999999995</v>
      </c>
      <c r="D2234" s="18">
        <f t="shared" si="202"/>
        <v>7.7649999999999988</v>
      </c>
      <c r="E2234" s="13">
        <f t="shared" si="203"/>
        <v>198</v>
      </c>
      <c r="F2234" s="13">
        <f t="shared" si="198"/>
        <v>3.317083333333334</v>
      </c>
      <c r="G2234" s="13"/>
      <c r="H2234" s="13">
        <f t="shared" si="204"/>
        <v>0</v>
      </c>
      <c r="I2234" s="13"/>
    </row>
    <row r="2235" spans="1:9">
      <c r="A2235" s="1">
        <v>6.8999999999999986</v>
      </c>
      <c r="B2235" s="27">
        <v>44313</v>
      </c>
      <c r="C2235" s="18">
        <f t="shared" si="201"/>
        <v>7.2249999999999988</v>
      </c>
      <c r="D2235" s="18">
        <f t="shared" si="202"/>
        <v>8.8449999999999989</v>
      </c>
      <c r="E2235" s="13">
        <f t="shared" si="203"/>
        <v>198</v>
      </c>
      <c r="F2235" s="13">
        <f t="shared" si="198"/>
        <v>2.7787500000000009</v>
      </c>
      <c r="G2235" s="13"/>
      <c r="H2235" s="13">
        <f t="shared" si="204"/>
        <v>0</v>
      </c>
      <c r="I2235" s="13"/>
    </row>
    <row r="2236" spans="1:9">
      <c r="A2236" s="1">
        <v>10.899999999999999</v>
      </c>
      <c r="B2236" s="27">
        <v>44314</v>
      </c>
      <c r="C2236" s="18">
        <f t="shared" si="201"/>
        <v>11.224999999999998</v>
      </c>
      <c r="D2236" s="18">
        <f t="shared" si="202"/>
        <v>9.7850000000000001</v>
      </c>
      <c r="E2236" s="13">
        <f t="shared" si="203"/>
        <v>198</v>
      </c>
      <c r="F2236" s="13">
        <f t="shared" si="198"/>
        <v>1.5120833333333339</v>
      </c>
      <c r="G2236" s="13"/>
      <c r="H2236" s="13">
        <f t="shared" si="204"/>
        <v>0</v>
      </c>
      <c r="I2236" s="13"/>
    </row>
    <row r="2237" spans="1:9">
      <c r="A2237" s="1">
        <v>12.7</v>
      </c>
      <c r="B2237" s="27">
        <v>44315</v>
      </c>
      <c r="C2237" s="18">
        <f t="shared" si="201"/>
        <v>13.024999999999999</v>
      </c>
      <c r="D2237" s="18">
        <f t="shared" si="202"/>
        <v>10.704999999999998</v>
      </c>
      <c r="E2237" s="13">
        <f t="shared" si="203"/>
        <v>198</v>
      </c>
      <c r="F2237" s="13">
        <f t="shared" si="198"/>
        <v>0</v>
      </c>
      <c r="G2237" s="13"/>
      <c r="H2237" s="13">
        <f t="shared" si="204"/>
        <v>0</v>
      </c>
      <c r="I2237" s="13"/>
    </row>
    <row r="2238" spans="1:9">
      <c r="A2238" s="1">
        <v>11.600000000000001</v>
      </c>
      <c r="B2238" s="27">
        <v>44316</v>
      </c>
      <c r="C2238" s="18">
        <f t="shared" si="201"/>
        <v>11.925000000000001</v>
      </c>
      <c r="D2238" s="18">
        <f t="shared" si="202"/>
        <v>10.885</v>
      </c>
      <c r="E2238" s="13">
        <f t="shared" si="203"/>
        <v>198</v>
      </c>
      <c r="F2238" s="13">
        <f t="shared" si="198"/>
        <v>1.2904166666666663</v>
      </c>
      <c r="G2238" s="13"/>
      <c r="H2238" s="13">
        <f t="shared" si="204"/>
        <v>0</v>
      </c>
      <c r="I2238" s="13"/>
    </row>
    <row r="2239" spans="1:9">
      <c r="A2239" s="1">
        <v>9.8000000000000007</v>
      </c>
      <c r="B2239" s="27">
        <v>44317</v>
      </c>
      <c r="C2239" s="18">
        <f t="shared" si="201"/>
        <v>10.125</v>
      </c>
      <c r="D2239" s="18">
        <f t="shared" si="202"/>
        <v>10.225000000000001</v>
      </c>
      <c r="E2239" s="13">
        <f t="shared" si="203"/>
        <v>198</v>
      </c>
      <c r="F2239" s="13">
        <f t="shared" si="198"/>
        <v>1.8604166666666666</v>
      </c>
      <c r="G2239" s="13"/>
      <c r="H2239" s="13">
        <f t="shared" si="204"/>
        <v>0</v>
      </c>
      <c r="I2239" s="13"/>
    </row>
    <row r="2240" spans="1:9">
      <c r="A2240" s="1">
        <v>7.8000000000000007</v>
      </c>
      <c r="B2240" s="27">
        <v>44318</v>
      </c>
      <c r="C2240" s="18">
        <f t="shared" si="201"/>
        <v>8.125</v>
      </c>
      <c r="D2240" s="18">
        <f t="shared" si="202"/>
        <v>9.8849999999999998</v>
      </c>
      <c r="E2240" s="13">
        <f t="shared" si="203"/>
        <v>198</v>
      </c>
      <c r="F2240" s="13">
        <f t="shared" si="198"/>
        <v>2.4937499999999999</v>
      </c>
      <c r="G2240" s="13"/>
      <c r="H2240" s="13">
        <f t="shared" si="204"/>
        <v>0</v>
      </c>
      <c r="I2240" s="13"/>
    </row>
    <row r="2241" spans="1:9">
      <c r="A2241" s="1">
        <v>7.6000000000000014</v>
      </c>
      <c r="B2241" s="27">
        <v>44319</v>
      </c>
      <c r="C2241" s="18">
        <f t="shared" si="201"/>
        <v>7.9250000000000016</v>
      </c>
      <c r="D2241" s="18">
        <f t="shared" si="202"/>
        <v>9.5449999999999982</v>
      </c>
      <c r="E2241" s="13">
        <f t="shared" si="203"/>
        <v>198</v>
      </c>
      <c r="F2241" s="13">
        <f t="shared" si="198"/>
        <v>2.5570833333333329</v>
      </c>
      <c r="G2241" s="13"/>
      <c r="H2241" s="13">
        <f t="shared" si="204"/>
        <v>0</v>
      </c>
      <c r="I2241" s="13"/>
    </row>
    <row r="2242" spans="1:9">
      <c r="A2242" s="1">
        <v>11</v>
      </c>
      <c r="B2242" s="27">
        <v>44320</v>
      </c>
      <c r="C2242" s="18">
        <f t="shared" si="201"/>
        <v>11.324999999999999</v>
      </c>
      <c r="D2242" s="18">
        <f t="shared" si="202"/>
        <v>9.1249999999999982</v>
      </c>
      <c r="E2242" s="13">
        <f t="shared" si="203"/>
        <v>198</v>
      </c>
      <c r="F2242" s="13">
        <f t="shared" si="198"/>
        <v>1.4804166666666669</v>
      </c>
      <c r="G2242" s="13"/>
      <c r="H2242" s="13">
        <f t="shared" si="204"/>
        <v>0</v>
      </c>
      <c r="I2242" s="13"/>
    </row>
    <row r="2243" spans="1:9">
      <c r="A2243" s="1">
        <v>9.8999999999999986</v>
      </c>
      <c r="B2243" s="27">
        <v>44321</v>
      </c>
      <c r="C2243" s="18">
        <f t="shared" si="201"/>
        <v>10.224999999999998</v>
      </c>
      <c r="D2243" s="18">
        <f t="shared" si="202"/>
        <v>9.0850000000000009</v>
      </c>
      <c r="E2243" s="13">
        <f t="shared" si="203"/>
        <v>198</v>
      </c>
      <c r="F2243" s="13">
        <f t="shared" si="198"/>
        <v>1.8287500000000005</v>
      </c>
      <c r="G2243" s="13"/>
      <c r="H2243" s="13">
        <f t="shared" si="204"/>
        <v>0</v>
      </c>
      <c r="I2243" s="13"/>
    </row>
    <row r="2244" spans="1:9">
      <c r="A2244" s="1">
        <v>7.6999999999999993</v>
      </c>
      <c r="B2244" s="27">
        <v>44322</v>
      </c>
      <c r="C2244" s="18">
        <f t="shared" si="201"/>
        <v>8.0249999999999986</v>
      </c>
      <c r="D2244" s="18">
        <f t="shared" si="202"/>
        <v>9.2650000000000006</v>
      </c>
      <c r="E2244" s="13">
        <f t="shared" si="203"/>
        <v>198</v>
      </c>
      <c r="F2244" s="13">
        <f t="shared" si="198"/>
        <v>2.5254166666666671</v>
      </c>
      <c r="G2244" s="13"/>
      <c r="H2244" s="13">
        <f t="shared" si="204"/>
        <v>0</v>
      </c>
      <c r="I2244" s="13"/>
    </row>
    <row r="2245" spans="1:9">
      <c r="A2245" s="1">
        <v>7.6000000000000014</v>
      </c>
      <c r="B2245" s="27">
        <v>44323</v>
      </c>
      <c r="C2245" s="18">
        <f t="shared" si="201"/>
        <v>7.9250000000000016</v>
      </c>
      <c r="D2245" s="18">
        <f t="shared" si="202"/>
        <v>10.045</v>
      </c>
      <c r="E2245" s="13">
        <f t="shared" si="203"/>
        <v>198</v>
      </c>
      <c r="F2245" s="13">
        <f t="shared" si="198"/>
        <v>2.5570833333333329</v>
      </c>
      <c r="G2245" s="13"/>
      <c r="H2245" s="13">
        <f t="shared" si="204"/>
        <v>0</v>
      </c>
      <c r="I2245" s="13"/>
    </row>
    <row r="2246" spans="1:9">
      <c r="A2246" s="1">
        <v>8.5</v>
      </c>
      <c r="B2246" s="27">
        <v>44324</v>
      </c>
      <c r="C2246" s="18">
        <f t="shared" si="201"/>
        <v>8.8249999999999993</v>
      </c>
      <c r="D2246" s="18">
        <f t="shared" si="202"/>
        <v>11.844999999999999</v>
      </c>
      <c r="E2246" s="13">
        <f t="shared" si="203"/>
        <v>198</v>
      </c>
      <c r="F2246" s="13">
        <f t="shared" si="198"/>
        <v>2.2720833333333337</v>
      </c>
      <c r="G2246" s="13"/>
      <c r="H2246" s="13">
        <f t="shared" si="204"/>
        <v>0</v>
      </c>
      <c r="I2246" s="13"/>
    </row>
    <row r="2247" spans="1:9">
      <c r="A2247" s="1">
        <v>14.9</v>
      </c>
      <c r="B2247" s="27">
        <v>44325</v>
      </c>
      <c r="C2247" s="18">
        <f t="shared" si="201"/>
        <v>15.225</v>
      </c>
      <c r="D2247" s="18">
        <f t="shared" si="202"/>
        <v>14.505000000000001</v>
      </c>
      <c r="E2247" s="13">
        <f t="shared" si="203"/>
        <v>198</v>
      </c>
      <c r="F2247" s="13">
        <f t="shared" si="198"/>
        <v>0</v>
      </c>
      <c r="G2247" s="13"/>
      <c r="H2247" s="13">
        <f t="shared" si="204"/>
        <v>0</v>
      </c>
      <c r="I2247" s="13"/>
    </row>
    <row r="2248" spans="1:9">
      <c r="A2248" s="1">
        <v>18.899999999999999</v>
      </c>
      <c r="B2248" s="27">
        <v>44326</v>
      </c>
      <c r="C2248" s="18">
        <f t="shared" si="201"/>
        <v>19.224999999999998</v>
      </c>
      <c r="D2248" s="18">
        <f t="shared" si="202"/>
        <v>16.004999999999999</v>
      </c>
      <c r="E2248" s="13">
        <f t="shared" si="203"/>
        <v>198</v>
      </c>
      <c r="F2248" s="13">
        <f t="shared" si="198"/>
        <v>0</v>
      </c>
      <c r="G2248" s="13"/>
      <c r="H2248" s="13">
        <f t="shared" si="204"/>
        <v>0</v>
      </c>
      <c r="I2248" s="13"/>
    </row>
    <row r="2249" spans="1:9">
      <c r="A2249" s="1">
        <v>21</v>
      </c>
      <c r="B2249" s="27">
        <v>44327</v>
      </c>
      <c r="C2249" s="18">
        <f t="shared" si="201"/>
        <v>21.324999999999999</v>
      </c>
      <c r="D2249" s="18">
        <f t="shared" si="202"/>
        <v>16.424999999999997</v>
      </c>
      <c r="E2249" s="13">
        <f t="shared" si="203"/>
        <v>198</v>
      </c>
      <c r="F2249" s="13">
        <f t="shared" si="198"/>
        <v>0</v>
      </c>
      <c r="G2249" s="13"/>
      <c r="H2249" s="13">
        <f t="shared" si="204"/>
        <v>0</v>
      </c>
      <c r="I2249" s="13"/>
    </row>
    <row r="2250" spans="1:9">
      <c r="A2250" s="1">
        <v>15.1</v>
      </c>
      <c r="B2250" s="27">
        <v>44328</v>
      </c>
      <c r="C2250" s="18">
        <f t="shared" si="201"/>
        <v>15.424999999999999</v>
      </c>
      <c r="D2250" s="18">
        <f t="shared" si="202"/>
        <v>15.584999999999997</v>
      </c>
      <c r="E2250" s="13">
        <f t="shared" si="203"/>
        <v>198</v>
      </c>
      <c r="F2250" s="13">
        <f t="shared" si="198"/>
        <v>0</v>
      </c>
      <c r="G2250" s="13"/>
      <c r="H2250" s="13">
        <f t="shared" si="204"/>
        <v>0</v>
      </c>
      <c r="I2250" s="13"/>
    </row>
    <row r="2251" spans="1:9">
      <c r="A2251" s="1">
        <v>10.600000000000001</v>
      </c>
      <c r="B2251" s="27">
        <v>44329</v>
      </c>
      <c r="C2251" s="18">
        <f t="shared" si="201"/>
        <v>10.925000000000001</v>
      </c>
      <c r="D2251" s="18">
        <f t="shared" si="202"/>
        <v>14.125</v>
      </c>
      <c r="E2251" s="13">
        <f t="shared" si="203"/>
        <v>198</v>
      </c>
      <c r="F2251" s="13">
        <f t="shared" si="198"/>
        <v>1.607083333333333</v>
      </c>
      <c r="G2251" s="13"/>
      <c r="H2251" s="13">
        <f t="shared" si="204"/>
        <v>0</v>
      </c>
      <c r="I2251" s="13"/>
    </row>
    <row r="2252" spans="1:9">
      <c r="A2252" s="1">
        <v>10.7</v>
      </c>
      <c r="B2252" s="27">
        <v>44330</v>
      </c>
      <c r="C2252" s="18">
        <f t="shared" si="201"/>
        <v>11.024999999999999</v>
      </c>
      <c r="D2252" s="18">
        <f t="shared" si="202"/>
        <v>12.404999999999998</v>
      </c>
      <c r="E2252" s="13">
        <f t="shared" si="203"/>
        <v>198</v>
      </c>
      <c r="F2252" s="13">
        <f t="shared" si="198"/>
        <v>1.5754166666666671</v>
      </c>
      <c r="G2252" s="13"/>
      <c r="H2252" s="13">
        <f t="shared" si="204"/>
        <v>0</v>
      </c>
      <c r="I2252" s="13"/>
    </row>
    <row r="2253" spans="1:9">
      <c r="A2253" s="1">
        <v>11.600000000000001</v>
      </c>
      <c r="B2253" s="27">
        <v>44331</v>
      </c>
      <c r="C2253" s="18">
        <f t="shared" si="201"/>
        <v>11.925000000000001</v>
      </c>
      <c r="D2253" s="18">
        <f t="shared" si="202"/>
        <v>11.764999999999997</v>
      </c>
      <c r="E2253" s="13">
        <f t="shared" si="203"/>
        <v>198</v>
      </c>
      <c r="F2253" s="13">
        <f t="shared" si="198"/>
        <v>1.2904166666666663</v>
      </c>
      <c r="G2253" s="13"/>
      <c r="H2253" s="13">
        <f t="shared" si="204"/>
        <v>0</v>
      </c>
      <c r="I2253" s="13"/>
    </row>
    <row r="2254" spans="1:9">
      <c r="A2254" s="1">
        <v>12.399999999999999</v>
      </c>
      <c r="B2254" s="27">
        <v>44332</v>
      </c>
      <c r="C2254" s="18">
        <f t="shared" si="201"/>
        <v>12.724999999999998</v>
      </c>
      <c r="D2254" s="18">
        <f t="shared" si="202"/>
        <v>12.124999999999996</v>
      </c>
      <c r="E2254" s="13">
        <f t="shared" si="203"/>
        <v>198</v>
      </c>
      <c r="F2254" s="13">
        <f t="shared" si="198"/>
        <v>1.037083333333334</v>
      </c>
      <c r="G2254" s="13"/>
      <c r="H2254" s="13">
        <f t="shared" si="204"/>
        <v>0</v>
      </c>
      <c r="I2254" s="13"/>
    </row>
    <row r="2255" spans="1:9">
      <c r="A2255" s="1">
        <v>11.899999999999999</v>
      </c>
      <c r="B2255" s="27">
        <v>44333</v>
      </c>
      <c r="C2255" s="18">
        <f t="shared" si="201"/>
        <v>12.224999999999998</v>
      </c>
      <c r="D2255" s="18">
        <f t="shared" si="202"/>
        <v>12.104999999999999</v>
      </c>
      <c r="E2255" s="13">
        <f t="shared" si="203"/>
        <v>198</v>
      </c>
      <c r="F2255" s="13">
        <f t="shared" si="198"/>
        <v>1.1954166666666672</v>
      </c>
      <c r="G2255" s="13"/>
      <c r="H2255" s="13">
        <f t="shared" si="204"/>
        <v>0</v>
      </c>
      <c r="I2255" s="13"/>
    </row>
    <row r="2256" spans="1:9">
      <c r="A2256" s="1">
        <v>12.399999999999999</v>
      </c>
      <c r="B2256" s="27">
        <v>44334</v>
      </c>
      <c r="C2256" s="18">
        <f t="shared" si="201"/>
        <v>12.724999999999998</v>
      </c>
      <c r="D2256" s="18">
        <f t="shared" si="202"/>
        <v>11.824999999999999</v>
      </c>
      <c r="E2256" s="13">
        <f t="shared" si="203"/>
        <v>198</v>
      </c>
      <c r="F2256" s="13">
        <f t="shared" si="198"/>
        <v>1.037083333333334</v>
      </c>
      <c r="G2256" s="13"/>
      <c r="H2256" s="13">
        <f t="shared" si="204"/>
        <v>0</v>
      </c>
      <c r="I2256" s="13"/>
    </row>
    <row r="2257" spans="1:9">
      <c r="A2257" s="1">
        <v>10.600000000000001</v>
      </c>
      <c r="B2257" s="27">
        <v>44335</v>
      </c>
      <c r="C2257" s="18">
        <f t="shared" si="201"/>
        <v>10.925000000000001</v>
      </c>
      <c r="D2257" s="18">
        <f t="shared" si="202"/>
        <v>11.844999999999999</v>
      </c>
      <c r="E2257" s="13">
        <f t="shared" si="203"/>
        <v>198</v>
      </c>
      <c r="F2257" s="13">
        <f t="shared" si="198"/>
        <v>1.607083333333333</v>
      </c>
      <c r="G2257" s="13"/>
      <c r="H2257" s="13">
        <f t="shared" si="204"/>
        <v>0</v>
      </c>
      <c r="I2257" s="13"/>
    </row>
    <row r="2258" spans="1:9">
      <c r="A2258" s="1">
        <v>10.199999999999999</v>
      </c>
      <c r="B2258" s="27">
        <v>44336</v>
      </c>
      <c r="C2258" s="18">
        <f t="shared" si="201"/>
        <v>10.524999999999999</v>
      </c>
      <c r="D2258" s="18">
        <f t="shared" si="202"/>
        <v>12.044999999999998</v>
      </c>
      <c r="E2258" s="13">
        <f t="shared" si="203"/>
        <v>198</v>
      </c>
      <c r="F2258" s="13">
        <f t="shared" ref="F2258:F2321" si="205">IF(F$16-$C2258&gt;0,(F$16+F$14-$C2258)*F$15/30,0)</f>
        <v>1.7337500000000006</v>
      </c>
      <c r="G2258" s="13"/>
      <c r="H2258" s="13">
        <f t="shared" si="204"/>
        <v>0</v>
      </c>
      <c r="I2258" s="13"/>
    </row>
    <row r="2259" spans="1:9">
      <c r="A2259" s="1">
        <v>12.5</v>
      </c>
      <c r="B2259" s="27">
        <v>44337</v>
      </c>
      <c r="C2259" s="18">
        <f t="shared" ref="C2259:C2283" si="206">A2259+A$16</f>
        <v>12.824999999999999</v>
      </c>
      <c r="D2259" s="18">
        <f t="shared" ref="D2259:D2283" si="207">SUM(C2257:C2261)/5</f>
        <v>11.885</v>
      </c>
      <c r="E2259" s="13">
        <f t="shared" ref="E2259:E2283" si="208">E2258+H2259</f>
        <v>198</v>
      </c>
      <c r="F2259" s="13">
        <f t="shared" si="205"/>
        <v>1.0054166666666668</v>
      </c>
      <c r="G2259" s="13"/>
      <c r="H2259" s="13">
        <f t="shared" ref="H2259:H2283" si="209">IF(F2259&gt;H$15,1,0)</f>
        <v>0</v>
      </c>
      <c r="I2259" s="13"/>
    </row>
    <row r="2260" spans="1:9">
      <c r="A2260" s="1">
        <v>12.899999999999999</v>
      </c>
      <c r="B2260" s="27">
        <v>44338</v>
      </c>
      <c r="C2260" s="18">
        <f t="shared" si="206"/>
        <v>13.224999999999998</v>
      </c>
      <c r="D2260" s="18">
        <f t="shared" si="207"/>
        <v>12.285</v>
      </c>
      <c r="E2260" s="13">
        <f t="shared" si="208"/>
        <v>198</v>
      </c>
      <c r="F2260" s="13">
        <f t="shared" si="205"/>
        <v>0</v>
      </c>
      <c r="G2260" s="13"/>
      <c r="H2260" s="13">
        <f t="shared" si="209"/>
        <v>0</v>
      </c>
      <c r="I2260" s="13"/>
    </row>
    <row r="2261" spans="1:9">
      <c r="A2261" s="1">
        <v>11.600000000000001</v>
      </c>
      <c r="B2261" s="27">
        <v>44339</v>
      </c>
      <c r="C2261" s="18">
        <f t="shared" si="206"/>
        <v>11.925000000000001</v>
      </c>
      <c r="D2261" s="18">
        <f t="shared" si="207"/>
        <v>12.524999999999997</v>
      </c>
      <c r="E2261" s="13">
        <f t="shared" si="208"/>
        <v>198</v>
      </c>
      <c r="F2261" s="13">
        <f t="shared" si="205"/>
        <v>1.2904166666666663</v>
      </c>
      <c r="G2261" s="13"/>
      <c r="H2261" s="13">
        <f t="shared" si="209"/>
        <v>0</v>
      </c>
      <c r="I2261" s="13"/>
    </row>
    <row r="2262" spans="1:9">
      <c r="A2262" s="1">
        <v>12.600000000000001</v>
      </c>
      <c r="B2262" s="27">
        <v>44340</v>
      </c>
      <c r="C2262" s="18">
        <f t="shared" si="206"/>
        <v>12.925000000000001</v>
      </c>
      <c r="D2262" s="18">
        <f t="shared" si="207"/>
        <v>12.104999999999999</v>
      </c>
      <c r="E2262" s="13">
        <f t="shared" si="208"/>
        <v>198</v>
      </c>
      <c r="F2262" s="13">
        <f t="shared" si="205"/>
        <v>0.97374999999999967</v>
      </c>
      <c r="G2262" s="13"/>
      <c r="H2262" s="13">
        <f t="shared" si="209"/>
        <v>0</v>
      </c>
      <c r="I2262" s="13"/>
    </row>
    <row r="2263" spans="1:9">
      <c r="A2263" s="1">
        <v>11.399999999999999</v>
      </c>
      <c r="B2263" s="27">
        <v>44341</v>
      </c>
      <c r="C2263" s="18">
        <f t="shared" si="206"/>
        <v>11.724999999999998</v>
      </c>
      <c r="D2263" s="18">
        <f t="shared" si="207"/>
        <v>11.904999999999998</v>
      </c>
      <c r="E2263" s="13">
        <f t="shared" si="208"/>
        <v>198</v>
      </c>
      <c r="F2263" s="13">
        <f t="shared" si="205"/>
        <v>1.3537500000000007</v>
      </c>
      <c r="G2263" s="13"/>
      <c r="H2263" s="13">
        <f t="shared" si="209"/>
        <v>0</v>
      </c>
      <c r="I2263" s="13"/>
    </row>
    <row r="2264" spans="1:9">
      <c r="A2264" s="1">
        <v>10.399999999999999</v>
      </c>
      <c r="B2264" s="27">
        <v>44342</v>
      </c>
      <c r="C2264" s="18">
        <f t="shared" si="206"/>
        <v>10.724999999999998</v>
      </c>
      <c r="D2264" s="18">
        <f t="shared" si="207"/>
        <v>11.964999999999998</v>
      </c>
      <c r="E2264" s="13">
        <f t="shared" si="208"/>
        <v>198</v>
      </c>
      <c r="F2264" s="13">
        <f t="shared" si="205"/>
        <v>1.6704166666666673</v>
      </c>
      <c r="G2264" s="13"/>
      <c r="H2264" s="13">
        <f t="shared" si="209"/>
        <v>0</v>
      </c>
      <c r="I2264" s="13"/>
    </row>
    <row r="2265" spans="1:9">
      <c r="A2265" s="1">
        <v>11.899999999999999</v>
      </c>
      <c r="B2265" s="27">
        <v>44343</v>
      </c>
      <c r="C2265" s="18">
        <f t="shared" si="206"/>
        <v>12.224999999999998</v>
      </c>
      <c r="D2265" s="18">
        <f t="shared" si="207"/>
        <v>11.744999999999999</v>
      </c>
      <c r="E2265" s="13">
        <f t="shared" si="208"/>
        <v>198</v>
      </c>
      <c r="F2265" s="13">
        <f t="shared" si="205"/>
        <v>1.1954166666666672</v>
      </c>
      <c r="G2265" s="13"/>
      <c r="H2265" s="13">
        <f t="shared" si="209"/>
        <v>0</v>
      </c>
      <c r="I2265" s="13"/>
    </row>
    <row r="2266" spans="1:9">
      <c r="A2266" s="1">
        <v>11.899999999999999</v>
      </c>
      <c r="B2266" s="27">
        <v>44344</v>
      </c>
      <c r="C2266" s="18">
        <f t="shared" si="206"/>
        <v>12.224999999999998</v>
      </c>
      <c r="D2266" s="18">
        <f t="shared" si="207"/>
        <v>11.625</v>
      </c>
      <c r="E2266" s="13">
        <f t="shared" si="208"/>
        <v>198</v>
      </c>
      <c r="F2266" s="13">
        <f t="shared" si="205"/>
        <v>1.1954166666666672</v>
      </c>
      <c r="G2266" s="13"/>
      <c r="H2266" s="13">
        <f t="shared" si="209"/>
        <v>0</v>
      </c>
      <c r="I2266" s="13"/>
    </row>
    <row r="2267" spans="1:9">
      <c r="A2267" s="1">
        <v>11.5</v>
      </c>
      <c r="B2267" s="27">
        <v>44345</v>
      </c>
      <c r="C2267" s="18">
        <f t="shared" si="206"/>
        <v>11.824999999999999</v>
      </c>
      <c r="D2267" s="18">
        <f t="shared" si="207"/>
        <v>12.064999999999998</v>
      </c>
      <c r="E2267" s="13">
        <f t="shared" si="208"/>
        <v>198</v>
      </c>
      <c r="F2267" s="13">
        <f t="shared" si="205"/>
        <v>1.3220833333333337</v>
      </c>
      <c r="G2267" s="13"/>
      <c r="H2267" s="13">
        <f t="shared" si="209"/>
        <v>0</v>
      </c>
      <c r="I2267" s="13"/>
    </row>
    <row r="2268" spans="1:9">
      <c r="A2268" s="1">
        <v>10.8</v>
      </c>
      <c r="B2268" s="27">
        <v>44346</v>
      </c>
      <c r="C2268" s="18">
        <f t="shared" si="206"/>
        <v>11.125</v>
      </c>
      <c r="D2268" s="18">
        <f t="shared" si="207"/>
        <v>12.624999999999998</v>
      </c>
      <c r="E2268" s="13">
        <f t="shared" si="208"/>
        <v>198</v>
      </c>
      <c r="F2268" s="13">
        <f t="shared" si="205"/>
        <v>1.54375</v>
      </c>
      <c r="G2268" s="13"/>
      <c r="H2268" s="13">
        <f t="shared" si="209"/>
        <v>0</v>
      </c>
      <c r="I2268" s="13"/>
    </row>
    <row r="2269" spans="1:9">
      <c r="A2269" s="1">
        <v>12.600000000000001</v>
      </c>
      <c r="B2269" s="27">
        <v>44347</v>
      </c>
      <c r="C2269" s="18">
        <f t="shared" si="206"/>
        <v>12.925000000000001</v>
      </c>
      <c r="D2269" s="18">
        <f t="shared" si="207"/>
        <v>13.584999999999999</v>
      </c>
      <c r="E2269" s="13">
        <f t="shared" si="208"/>
        <v>198</v>
      </c>
      <c r="F2269" s="13">
        <f t="shared" si="205"/>
        <v>0.97374999999999967</v>
      </c>
      <c r="G2269" s="13"/>
      <c r="H2269" s="13">
        <f t="shared" si="209"/>
        <v>0</v>
      </c>
      <c r="I2269" s="13"/>
    </row>
    <row r="2270" spans="1:9">
      <c r="A2270" s="1">
        <v>14.7</v>
      </c>
      <c r="B2270" s="27">
        <v>44348</v>
      </c>
      <c r="C2270" s="18">
        <f t="shared" si="206"/>
        <v>15.024999999999999</v>
      </c>
      <c r="D2270" s="18">
        <f t="shared" si="207"/>
        <v>14.905000000000001</v>
      </c>
      <c r="E2270" s="13">
        <f t="shared" si="208"/>
        <v>198</v>
      </c>
      <c r="F2270" s="13">
        <f t="shared" si="205"/>
        <v>0</v>
      </c>
      <c r="G2270" s="13"/>
      <c r="H2270" s="13">
        <f t="shared" si="209"/>
        <v>0</v>
      </c>
      <c r="I2270" s="13"/>
    </row>
    <row r="2271" spans="1:9">
      <c r="A2271" s="1">
        <v>16.7</v>
      </c>
      <c r="B2271" s="27">
        <v>44349</v>
      </c>
      <c r="C2271" s="18">
        <f t="shared" si="206"/>
        <v>17.024999999999999</v>
      </c>
      <c r="D2271" s="18">
        <f t="shared" si="207"/>
        <v>16.764999999999997</v>
      </c>
      <c r="E2271" s="13">
        <f t="shared" si="208"/>
        <v>198</v>
      </c>
      <c r="F2271" s="13">
        <f t="shared" si="205"/>
        <v>0</v>
      </c>
      <c r="G2271" s="13"/>
      <c r="H2271" s="13">
        <f t="shared" si="209"/>
        <v>0</v>
      </c>
      <c r="I2271" s="13"/>
    </row>
    <row r="2272" spans="1:9">
      <c r="A2272" s="1">
        <v>18.100000000000001</v>
      </c>
      <c r="B2272" s="27">
        <v>44350</v>
      </c>
      <c r="C2272" s="18">
        <f t="shared" si="206"/>
        <v>18.425000000000001</v>
      </c>
      <c r="D2272" s="18">
        <f t="shared" si="207"/>
        <v>18.445</v>
      </c>
      <c r="E2272" s="13">
        <f t="shared" si="208"/>
        <v>198</v>
      </c>
      <c r="F2272" s="13">
        <f t="shared" si="205"/>
        <v>0</v>
      </c>
      <c r="G2272" s="13"/>
      <c r="H2272" s="13">
        <f t="shared" si="209"/>
        <v>0</v>
      </c>
      <c r="I2272" s="13"/>
    </row>
    <row r="2273" spans="1:9">
      <c r="A2273" s="1">
        <v>20.100000000000001</v>
      </c>
      <c r="B2273" s="27">
        <v>44351</v>
      </c>
      <c r="C2273" s="18">
        <f t="shared" si="206"/>
        <v>20.425000000000001</v>
      </c>
      <c r="D2273" s="18">
        <f t="shared" si="207"/>
        <v>19.605</v>
      </c>
      <c r="E2273" s="13">
        <f t="shared" si="208"/>
        <v>198</v>
      </c>
      <c r="F2273" s="13">
        <f t="shared" si="205"/>
        <v>0</v>
      </c>
      <c r="G2273" s="13"/>
      <c r="H2273" s="13">
        <f t="shared" si="209"/>
        <v>0</v>
      </c>
      <c r="I2273" s="13"/>
    </row>
    <row r="2274" spans="1:9">
      <c r="A2274" s="1">
        <v>21</v>
      </c>
      <c r="B2274" s="27">
        <v>44352</v>
      </c>
      <c r="C2274" s="18">
        <f t="shared" si="206"/>
        <v>21.324999999999999</v>
      </c>
      <c r="D2274" s="18">
        <f t="shared" si="207"/>
        <v>20.225000000000001</v>
      </c>
      <c r="E2274" s="13">
        <f t="shared" si="208"/>
        <v>198</v>
      </c>
      <c r="F2274" s="13">
        <f t="shared" si="205"/>
        <v>0</v>
      </c>
      <c r="G2274" s="13"/>
      <c r="H2274" s="13">
        <f t="shared" si="209"/>
        <v>0</v>
      </c>
      <c r="I2274" s="13"/>
    </row>
    <row r="2275" spans="1:9">
      <c r="A2275" s="1">
        <v>20.5</v>
      </c>
      <c r="B2275" s="27">
        <v>44353</v>
      </c>
      <c r="C2275" s="18">
        <f t="shared" si="206"/>
        <v>20.824999999999999</v>
      </c>
      <c r="D2275" s="18">
        <f t="shared" si="207"/>
        <v>20.805</v>
      </c>
      <c r="E2275" s="13">
        <f t="shared" si="208"/>
        <v>198</v>
      </c>
      <c r="F2275" s="13">
        <f t="shared" si="205"/>
        <v>0</v>
      </c>
      <c r="G2275" s="13"/>
      <c r="H2275" s="13">
        <f t="shared" si="209"/>
        <v>0</v>
      </c>
      <c r="I2275" s="13"/>
    </row>
    <row r="2276" spans="1:9">
      <c r="A2276" s="1">
        <v>19.8</v>
      </c>
      <c r="B2276" s="27">
        <v>44354</v>
      </c>
      <c r="C2276" s="18">
        <f t="shared" si="206"/>
        <v>20.125</v>
      </c>
      <c r="D2276" s="18">
        <f t="shared" si="207"/>
        <v>20.645</v>
      </c>
      <c r="E2276" s="13">
        <f t="shared" si="208"/>
        <v>198</v>
      </c>
      <c r="F2276" s="13">
        <f t="shared" si="205"/>
        <v>0</v>
      </c>
      <c r="G2276" s="13"/>
      <c r="H2276" s="13">
        <f t="shared" si="209"/>
        <v>0</v>
      </c>
      <c r="I2276" s="13"/>
    </row>
    <row r="2277" spans="1:9">
      <c r="A2277" s="1">
        <v>21</v>
      </c>
      <c r="B2277" s="27">
        <v>44355</v>
      </c>
      <c r="C2277" s="18">
        <f t="shared" si="206"/>
        <v>21.324999999999999</v>
      </c>
      <c r="D2277" s="18">
        <f t="shared" si="207"/>
        <v>20.045000000000002</v>
      </c>
      <c r="E2277" s="13">
        <f t="shared" si="208"/>
        <v>198</v>
      </c>
      <c r="F2277" s="13">
        <f t="shared" si="205"/>
        <v>0</v>
      </c>
      <c r="G2277" s="13"/>
      <c r="H2277" s="13">
        <f t="shared" si="209"/>
        <v>0</v>
      </c>
      <c r="I2277" s="13"/>
    </row>
    <row r="2278" spans="1:9">
      <c r="A2278" s="1">
        <v>19.3</v>
      </c>
      <c r="B2278" s="27">
        <v>44356</v>
      </c>
      <c r="C2278" s="18">
        <f t="shared" si="206"/>
        <v>19.625</v>
      </c>
      <c r="D2278" s="18">
        <f t="shared" si="207"/>
        <v>19.885000000000002</v>
      </c>
      <c r="E2278" s="13">
        <f t="shared" si="208"/>
        <v>198</v>
      </c>
      <c r="F2278" s="13">
        <f t="shared" si="205"/>
        <v>0</v>
      </c>
      <c r="G2278" s="13"/>
      <c r="H2278" s="13">
        <f t="shared" si="209"/>
        <v>0</v>
      </c>
      <c r="I2278" s="13"/>
    </row>
    <row r="2279" spans="1:9">
      <c r="A2279" s="1">
        <v>18</v>
      </c>
      <c r="B2279" s="27">
        <v>44357</v>
      </c>
      <c r="C2279" s="18">
        <f t="shared" si="206"/>
        <v>18.324999999999999</v>
      </c>
      <c r="D2279" s="18">
        <f t="shared" si="207"/>
        <v>19.805</v>
      </c>
      <c r="E2279" s="13">
        <f t="shared" si="208"/>
        <v>198</v>
      </c>
      <c r="F2279" s="13">
        <f t="shared" si="205"/>
        <v>0</v>
      </c>
      <c r="G2279" s="13"/>
      <c r="H2279" s="13">
        <f t="shared" si="209"/>
        <v>0</v>
      </c>
      <c r="I2279" s="13"/>
    </row>
    <row r="2280" spans="1:9">
      <c r="A2280" s="1">
        <v>19.7</v>
      </c>
      <c r="B2280" s="27">
        <v>44358</v>
      </c>
      <c r="C2280" s="18">
        <f t="shared" si="206"/>
        <v>20.024999999999999</v>
      </c>
      <c r="D2280" s="18">
        <f t="shared" si="207"/>
        <v>18.344999999999999</v>
      </c>
      <c r="E2280" s="13">
        <f t="shared" si="208"/>
        <v>198</v>
      </c>
      <c r="F2280" s="13">
        <f t="shared" si="205"/>
        <v>0</v>
      </c>
      <c r="G2280" s="13"/>
      <c r="H2280" s="13">
        <f t="shared" si="209"/>
        <v>0</v>
      </c>
      <c r="I2280" s="13"/>
    </row>
    <row r="2281" spans="1:9">
      <c r="A2281" s="1">
        <v>19.399999999999999</v>
      </c>
      <c r="B2281" s="27">
        <v>44359</v>
      </c>
      <c r="C2281" s="18">
        <f t="shared" si="206"/>
        <v>19.724999999999998</v>
      </c>
      <c r="D2281" s="18">
        <f t="shared" si="207"/>
        <v>17.645</v>
      </c>
      <c r="E2281" s="13">
        <f t="shared" si="208"/>
        <v>198</v>
      </c>
      <c r="F2281" s="13">
        <f t="shared" si="205"/>
        <v>0</v>
      </c>
      <c r="G2281" s="13"/>
      <c r="H2281" s="13">
        <f t="shared" si="209"/>
        <v>0</v>
      </c>
      <c r="I2281" s="13"/>
    </row>
    <row r="2282" spans="1:9">
      <c r="A2282" s="1">
        <v>13.7</v>
      </c>
      <c r="B2282" s="27">
        <v>44360</v>
      </c>
      <c r="C2282" s="18">
        <f t="shared" si="206"/>
        <v>14.024999999999999</v>
      </c>
      <c r="D2282" s="18">
        <f t="shared" si="207"/>
        <v>18.125</v>
      </c>
      <c r="E2282" s="13">
        <f t="shared" si="208"/>
        <v>198</v>
      </c>
      <c r="F2282" s="13">
        <f t="shared" si="205"/>
        <v>0</v>
      </c>
      <c r="G2282" s="13"/>
      <c r="H2282" s="13">
        <f t="shared" si="209"/>
        <v>0</v>
      </c>
      <c r="I2282" s="13"/>
    </row>
    <row r="2283" spans="1:9">
      <c r="A2283" s="1">
        <v>15.8</v>
      </c>
      <c r="B2283" s="27">
        <v>44361</v>
      </c>
      <c r="C2283" s="18">
        <f t="shared" si="206"/>
        <v>16.125</v>
      </c>
      <c r="D2283" s="18">
        <f t="shared" si="207"/>
        <v>18.704999999999998</v>
      </c>
      <c r="E2283" s="13">
        <f t="shared" si="208"/>
        <v>198</v>
      </c>
      <c r="F2283" s="13">
        <f t="shared" si="205"/>
        <v>0</v>
      </c>
      <c r="G2283" s="13"/>
      <c r="H2283" s="13">
        <f t="shared" si="209"/>
        <v>0</v>
      </c>
      <c r="I2283" s="13"/>
    </row>
    <row r="2284" spans="1:9">
      <c r="A2284" s="1">
        <v>20.399999999999999</v>
      </c>
      <c r="B2284" s="27">
        <v>44362</v>
      </c>
      <c r="C2284" s="18">
        <f t="shared" ref="C2284:C2347" si="210">A2284+A$16</f>
        <v>20.724999999999998</v>
      </c>
      <c r="D2284" s="18">
        <f t="shared" ref="D2284:D2347" si="211">SUM(C2282:C2286)/5</f>
        <v>19.524999999999999</v>
      </c>
      <c r="E2284" s="13">
        <f t="shared" ref="E2284:E2347" si="212">E2283+H2284</f>
        <v>198</v>
      </c>
      <c r="F2284" s="13">
        <f t="shared" si="205"/>
        <v>0</v>
      </c>
      <c r="G2284" s="13"/>
      <c r="H2284" s="13">
        <f t="shared" ref="H2284:H2347" si="213">IF(F2284&gt;H$15,1,0)</f>
        <v>0</v>
      </c>
      <c r="I2284" s="13"/>
    </row>
    <row r="2285" spans="1:9">
      <c r="A2285" s="1">
        <v>22.6</v>
      </c>
      <c r="B2285" s="27">
        <v>44363</v>
      </c>
      <c r="C2285" s="18">
        <f t="shared" si="210"/>
        <v>22.925000000000001</v>
      </c>
      <c r="D2285" s="18">
        <f t="shared" si="211"/>
        <v>21.684999999999999</v>
      </c>
      <c r="E2285" s="13">
        <f t="shared" si="212"/>
        <v>198</v>
      </c>
      <c r="F2285" s="13">
        <f t="shared" si="205"/>
        <v>0</v>
      </c>
      <c r="G2285" s="13"/>
      <c r="H2285" s="13">
        <f t="shared" si="213"/>
        <v>0</v>
      </c>
      <c r="I2285" s="13"/>
    </row>
    <row r="2286" spans="1:9">
      <c r="A2286" s="1">
        <v>23.5</v>
      </c>
      <c r="B2286" s="27">
        <v>44364</v>
      </c>
      <c r="C2286" s="18">
        <f t="shared" si="210"/>
        <v>23.824999999999999</v>
      </c>
      <c r="D2286" s="18">
        <f t="shared" si="211"/>
        <v>23.524999999999999</v>
      </c>
      <c r="E2286" s="13">
        <f t="shared" si="212"/>
        <v>198</v>
      </c>
      <c r="F2286" s="13">
        <f t="shared" si="205"/>
        <v>0</v>
      </c>
      <c r="G2286" s="13"/>
      <c r="H2286" s="13">
        <f t="shared" si="213"/>
        <v>0</v>
      </c>
      <c r="I2286" s="13"/>
    </row>
    <row r="2287" spans="1:9">
      <c r="A2287" s="1">
        <v>24.5</v>
      </c>
      <c r="B2287" s="27">
        <v>44365</v>
      </c>
      <c r="C2287" s="18">
        <f t="shared" si="210"/>
        <v>24.824999999999999</v>
      </c>
      <c r="D2287" s="18">
        <f t="shared" si="211"/>
        <v>24.605</v>
      </c>
      <c r="E2287" s="13">
        <f t="shared" si="212"/>
        <v>198</v>
      </c>
      <c r="F2287" s="13">
        <f t="shared" si="205"/>
        <v>0</v>
      </c>
      <c r="G2287" s="13"/>
      <c r="H2287" s="13">
        <f t="shared" si="213"/>
        <v>0</v>
      </c>
      <c r="I2287" s="13"/>
    </row>
    <row r="2288" spans="1:9">
      <c r="A2288" s="1">
        <v>25</v>
      </c>
      <c r="B2288" s="27">
        <v>44366</v>
      </c>
      <c r="C2288" s="18">
        <f t="shared" si="210"/>
        <v>25.324999999999999</v>
      </c>
      <c r="D2288" s="18">
        <f t="shared" si="211"/>
        <v>25.285</v>
      </c>
      <c r="E2288" s="13">
        <f t="shared" si="212"/>
        <v>198</v>
      </c>
      <c r="F2288" s="13">
        <f t="shared" si="205"/>
        <v>0</v>
      </c>
      <c r="G2288" s="13"/>
      <c r="H2288" s="13">
        <f t="shared" si="213"/>
        <v>0</v>
      </c>
      <c r="I2288" s="13"/>
    </row>
    <row r="2289" spans="1:9">
      <c r="A2289" s="1">
        <v>25.8</v>
      </c>
      <c r="B2289" s="27">
        <v>44367</v>
      </c>
      <c r="C2289" s="18">
        <f t="shared" si="210"/>
        <v>26.125</v>
      </c>
      <c r="D2289" s="18">
        <f t="shared" si="211"/>
        <v>24.324999999999999</v>
      </c>
      <c r="E2289" s="13">
        <f t="shared" si="212"/>
        <v>198</v>
      </c>
      <c r="F2289" s="13">
        <f t="shared" si="205"/>
        <v>0</v>
      </c>
      <c r="G2289" s="13"/>
      <c r="H2289" s="13">
        <f t="shared" si="213"/>
        <v>0</v>
      </c>
      <c r="I2289" s="13"/>
    </row>
    <row r="2290" spans="1:9">
      <c r="A2290" s="1">
        <v>26</v>
      </c>
      <c r="B2290" s="27">
        <v>44368</v>
      </c>
      <c r="C2290" s="18">
        <f t="shared" si="210"/>
        <v>26.324999999999999</v>
      </c>
      <c r="D2290" s="18">
        <f t="shared" si="211"/>
        <v>23.085000000000001</v>
      </c>
      <c r="E2290" s="13">
        <f t="shared" si="212"/>
        <v>198</v>
      </c>
      <c r="F2290" s="13">
        <f t="shared" si="205"/>
        <v>0</v>
      </c>
      <c r="G2290" s="13"/>
      <c r="H2290" s="13">
        <f t="shared" si="213"/>
        <v>0</v>
      </c>
      <c r="I2290" s="13"/>
    </row>
    <row r="2291" spans="1:9">
      <c r="A2291" s="1">
        <v>18.7</v>
      </c>
      <c r="B2291" s="27">
        <v>44369</v>
      </c>
      <c r="C2291" s="18">
        <f t="shared" si="210"/>
        <v>19.024999999999999</v>
      </c>
      <c r="D2291" s="18">
        <f t="shared" si="211"/>
        <v>22.004999999999999</v>
      </c>
      <c r="E2291" s="13">
        <f t="shared" si="212"/>
        <v>198</v>
      </c>
      <c r="F2291" s="13">
        <f t="shared" si="205"/>
        <v>0</v>
      </c>
      <c r="G2291" s="13"/>
      <c r="H2291" s="13">
        <f t="shared" si="213"/>
        <v>0</v>
      </c>
      <c r="I2291" s="13"/>
    </row>
    <row r="2292" spans="1:9">
      <c r="A2292" s="1">
        <v>18.3</v>
      </c>
      <c r="B2292" s="27">
        <v>44370</v>
      </c>
      <c r="C2292" s="18">
        <f t="shared" si="210"/>
        <v>18.625</v>
      </c>
      <c r="D2292" s="18">
        <f t="shared" si="211"/>
        <v>20.284999999999997</v>
      </c>
      <c r="E2292" s="13">
        <f t="shared" si="212"/>
        <v>198</v>
      </c>
      <c r="F2292" s="13">
        <f t="shared" si="205"/>
        <v>0</v>
      </c>
      <c r="G2292" s="13"/>
      <c r="H2292" s="13">
        <f t="shared" si="213"/>
        <v>0</v>
      </c>
      <c r="I2292" s="13"/>
    </row>
    <row r="2293" spans="1:9">
      <c r="A2293" s="1">
        <v>19.600000000000001</v>
      </c>
      <c r="B2293" s="27">
        <v>44371</v>
      </c>
      <c r="C2293" s="18">
        <f t="shared" si="210"/>
        <v>19.925000000000001</v>
      </c>
      <c r="D2293" s="18">
        <f t="shared" si="211"/>
        <v>18.844999999999999</v>
      </c>
      <c r="E2293" s="13">
        <f t="shared" si="212"/>
        <v>198</v>
      </c>
      <c r="F2293" s="13">
        <f t="shared" si="205"/>
        <v>0</v>
      </c>
      <c r="G2293" s="13"/>
      <c r="H2293" s="13">
        <f t="shared" si="213"/>
        <v>0</v>
      </c>
      <c r="I2293" s="13"/>
    </row>
    <row r="2294" spans="1:9">
      <c r="A2294" s="1">
        <v>17.2</v>
      </c>
      <c r="B2294" s="27">
        <v>44372</v>
      </c>
      <c r="C2294" s="18">
        <f t="shared" si="210"/>
        <v>17.524999999999999</v>
      </c>
      <c r="D2294" s="18">
        <f t="shared" si="211"/>
        <v>19.044999999999998</v>
      </c>
      <c r="E2294" s="13">
        <f t="shared" si="212"/>
        <v>198</v>
      </c>
      <c r="F2294" s="13">
        <f t="shared" si="205"/>
        <v>0</v>
      </c>
      <c r="G2294" s="13"/>
      <c r="H2294" s="13">
        <f t="shared" si="213"/>
        <v>0</v>
      </c>
      <c r="I2294" s="13"/>
    </row>
    <row r="2295" spans="1:9">
      <c r="A2295" s="1">
        <v>18.8</v>
      </c>
      <c r="B2295" s="27">
        <v>44373</v>
      </c>
      <c r="C2295" s="18">
        <f t="shared" si="210"/>
        <v>19.125</v>
      </c>
      <c r="D2295" s="18">
        <f t="shared" si="211"/>
        <v>19.664999999999999</v>
      </c>
      <c r="E2295" s="13">
        <f t="shared" si="212"/>
        <v>198</v>
      </c>
      <c r="F2295" s="13">
        <f t="shared" si="205"/>
        <v>0</v>
      </c>
      <c r="G2295" s="13"/>
      <c r="H2295" s="13">
        <f t="shared" si="213"/>
        <v>0</v>
      </c>
      <c r="I2295" s="13"/>
    </row>
    <row r="2296" spans="1:9">
      <c r="A2296" s="1">
        <v>19.7</v>
      </c>
      <c r="B2296" s="27">
        <v>44374</v>
      </c>
      <c r="C2296" s="18">
        <f t="shared" si="210"/>
        <v>20.024999999999999</v>
      </c>
      <c r="D2296" s="18">
        <f t="shared" si="211"/>
        <v>20.124999999999996</v>
      </c>
      <c r="E2296" s="13">
        <f t="shared" si="212"/>
        <v>198</v>
      </c>
      <c r="F2296" s="13">
        <f t="shared" si="205"/>
        <v>0</v>
      </c>
      <c r="G2296" s="13"/>
      <c r="H2296" s="13">
        <f t="shared" si="213"/>
        <v>0</v>
      </c>
      <c r="I2296" s="13"/>
    </row>
    <row r="2297" spans="1:9">
      <c r="A2297" s="1">
        <v>21.4</v>
      </c>
      <c r="B2297" s="27">
        <v>44375</v>
      </c>
      <c r="C2297" s="18">
        <f t="shared" si="210"/>
        <v>21.724999999999998</v>
      </c>
      <c r="D2297" s="18">
        <f t="shared" si="211"/>
        <v>20.384999999999998</v>
      </c>
      <c r="E2297" s="13">
        <f t="shared" si="212"/>
        <v>198</v>
      </c>
      <c r="F2297" s="13">
        <f t="shared" si="205"/>
        <v>0</v>
      </c>
      <c r="G2297" s="13"/>
      <c r="H2297" s="13">
        <f t="shared" si="213"/>
        <v>0</v>
      </c>
      <c r="I2297" s="13"/>
    </row>
    <row r="2298" spans="1:9">
      <c r="A2298" s="1">
        <v>21.9</v>
      </c>
      <c r="B2298" s="27">
        <v>44376</v>
      </c>
      <c r="C2298" s="18">
        <f t="shared" si="210"/>
        <v>22.224999999999998</v>
      </c>
      <c r="D2298" s="18">
        <f t="shared" si="211"/>
        <v>19.945</v>
      </c>
      <c r="E2298" s="13">
        <f t="shared" si="212"/>
        <v>198</v>
      </c>
      <c r="F2298" s="13">
        <f t="shared" si="205"/>
        <v>0</v>
      </c>
      <c r="G2298" s="13"/>
      <c r="H2298" s="13">
        <f t="shared" si="213"/>
        <v>0</v>
      </c>
      <c r="I2298" s="13"/>
    </row>
    <row r="2299" spans="1:9">
      <c r="A2299" s="1">
        <v>18.5</v>
      </c>
      <c r="B2299" s="27">
        <v>44377</v>
      </c>
      <c r="C2299" s="18">
        <f t="shared" si="210"/>
        <v>18.824999999999999</v>
      </c>
      <c r="D2299" s="18">
        <f t="shared" si="211"/>
        <v>19.084999999999997</v>
      </c>
      <c r="E2299" s="13">
        <f t="shared" si="212"/>
        <v>198</v>
      </c>
      <c r="F2299" s="13">
        <f t="shared" si="205"/>
        <v>0</v>
      </c>
      <c r="G2299" s="13"/>
      <c r="H2299" s="13">
        <f t="shared" si="213"/>
        <v>0</v>
      </c>
      <c r="I2299" s="13"/>
    </row>
    <row r="2300" spans="1:9">
      <c r="A2300" s="1">
        <v>16.600000000000001</v>
      </c>
      <c r="B2300" s="27">
        <v>44378</v>
      </c>
      <c r="C2300" s="18">
        <f t="shared" si="210"/>
        <v>16.925000000000001</v>
      </c>
      <c r="D2300" s="18">
        <f t="shared" si="211"/>
        <v>18.404999999999998</v>
      </c>
      <c r="E2300" s="13">
        <f t="shared" si="212"/>
        <v>198</v>
      </c>
      <c r="F2300" s="13">
        <f t="shared" si="205"/>
        <v>0</v>
      </c>
      <c r="G2300" s="13"/>
      <c r="H2300" s="13">
        <f t="shared" si="213"/>
        <v>0</v>
      </c>
      <c r="I2300" s="13"/>
    </row>
    <row r="2301" spans="1:9">
      <c r="A2301" s="1">
        <v>15.4</v>
      </c>
      <c r="B2301" s="27">
        <v>44379</v>
      </c>
      <c r="C2301" s="18">
        <f t="shared" si="210"/>
        <v>15.725</v>
      </c>
      <c r="D2301" s="18">
        <f t="shared" si="211"/>
        <v>17.864999999999998</v>
      </c>
      <c r="E2301" s="13">
        <f t="shared" si="212"/>
        <v>198</v>
      </c>
      <c r="F2301" s="13">
        <f t="shared" si="205"/>
        <v>0</v>
      </c>
      <c r="G2301" s="13"/>
      <c r="H2301" s="13">
        <f t="shared" si="213"/>
        <v>0</v>
      </c>
      <c r="I2301" s="13"/>
    </row>
    <row r="2302" spans="1:9">
      <c r="A2302" s="1">
        <v>18</v>
      </c>
      <c r="B2302" s="27">
        <v>44380</v>
      </c>
      <c r="C2302" s="18">
        <f t="shared" si="210"/>
        <v>18.324999999999999</v>
      </c>
      <c r="D2302" s="18">
        <f t="shared" si="211"/>
        <v>18.145</v>
      </c>
      <c r="E2302" s="13">
        <f t="shared" si="212"/>
        <v>198</v>
      </c>
      <c r="F2302" s="13">
        <f t="shared" si="205"/>
        <v>0</v>
      </c>
      <c r="G2302" s="13"/>
      <c r="H2302" s="13">
        <f t="shared" si="213"/>
        <v>0</v>
      </c>
      <c r="I2302" s="13"/>
    </row>
    <row r="2303" spans="1:9">
      <c r="A2303" s="1">
        <v>19.2</v>
      </c>
      <c r="B2303" s="27">
        <v>44381</v>
      </c>
      <c r="C2303" s="18">
        <f t="shared" si="210"/>
        <v>19.524999999999999</v>
      </c>
      <c r="D2303" s="18">
        <f t="shared" si="211"/>
        <v>19.305</v>
      </c>
      <c r="E2303" s="13">
        <f t="shared" si="212"/>
        <v>198</v>
      </c>
      <c r="F2303" s="13">
        <f t="shared" si="205"/>
        <v>0</v>
      </c>
      <c r="G2303" s="13"/>
      <c r="H2303" s="13">
        <f t="shared" si="213"/>
        <v>0</v>
      </c>
      <c r="I2303" s="13"/>
    </row>
    <row r="2304" spans="1:9">
      <c r="A2304" s="1">
        <v>19.899999999999999</v>
      </c>
      <c r="B2304" s="27">
        <v>44382</v>
      </c>
      <c r="C2304" s="18">
        <f t="shared" si="210"/>
        <v>20.224999999999998</v>
      </c>
      <c r="D2304" s="18">
        <f t="shared" si="211"/>
        <v>20.084999999999997</v>
      </c>
      <c r="E2304" s="13">
        <f t="shared" si="212"/>
        <v>198</v>
      </c>
      <c r="F2304" s="13">
        <f t="shared" si="205"/>
        <v>0</v>
      </c>
      <c r="G2304" s="13"/>
      <c r="H2304" s="13">
        <f t="shared" si="213"/>
        <v>0</v>
      </c>
      <c r="I2304" s="13"/>
    </row>
    <row r="2305" spans="1:9">
      <c r="A2305" s="1">
        <v>22.4</v>
      </c>
      <c r="B2305" s="27">
        <v>44383</v>
      </c>
      <c r="C2305" s="18">
        <f t="shared" si="210"/>
        <v>22.724999999999998</v>
      </c>
      <c r="D2305" s="18">
        <f t="shared" si="211"/>
        <v>20.264999999999997</v>
      </c>
      <c r="E2305" s="13">
        <f t="shared" si="212"/>
        <v>198</v>
      </c>
      <c r="F2305" s="13">
        <f t="shared" si="205"/>
        <v>0</v>
      </c>
      <c r="G2305" s="13"/>
      <c r="H2305" s="13">
        <f t="shared" si="213"/>
        <v>0</v>
      </c>
      <c r="I2305" s="13"/>
    </row>
    <row r="2306" spans="1:9">
      <c r="A2306" s="1">
        <v>19.3</v>
      </c>
      <c r="B2306" s="27">
        <v>44384</v>
      </c>
      <c r="C2306" s="18">
        <f t="shared" si="210"/>
        <v>19.625</v>
      </c>
      <c r="D2306" s="18">
        <f t="shared" si="211"/>
        <v>20.244999999999997</v>
      </c>
      <c r="E2306" s="13">
        <f t="shared" si="212"/>
        <v>198</v>
      </c>
      <c r="F2306" s="13">
        <f t="shared" si="205"/>
        <v>0</v>
      </c>
      <c r="G2306" s="13"/>
      <c r="H2306" s="13">
        <f t="shared" si="213"/>
        <v>0</v>
      </c>
      <c r="I2306" s="13"/>
    </row>
    <row r="2307" spans="1:9">
      <c r="A2307" s="1">
        <v>18.899999999999999</v>
      </c>
      <c r="B2307" s="27">
        <v>44385</v>
      </c>
      <c r="C2307" s="18">
        <f t="shared" si="210"/>
        <v>19.224999999999998</v>
      </c>
      <c r="D2307" s="18">
        <f t="shared" si="211"/>
        <v>20.004999999999995</v>
      </c>
      <c r="E2307" s="13">
        <f t="shared" si="212"/>
        <v>198</v>
      </c>
      <c r="F2307" s="13">
        <f t="shared" si="205"/>
        <v>0</v>
      </c>
      <c r="G2307" s="13"/>
      <c r="H2307" s="13">
        <f t="shared" si="213"/>
        <v>0</v>
      </c>
      <c r="I2307" s="13"/>
    </row>
    <row r="2308" spans="1:9">
      <c r="A2308" s="1">
        <v>19.100000000000001</v>
      </c>
      <c r="B2308" s="27">
        <v>44386</v>
      </c>
      <c r="C2308" s="18">
        <f t="shared" si="210"/>
        <v>19.425000000000001</v>
      </c>
      <c r="D2308" s="18">
        <f t="shared" si="211"/>
        <v>19.264999999999997</v>
      </c>
      <c r="E2308" s="13">
        <f t="shared" si="212"/>
        <v>198</v>
      </c>
      <c r="F2308" s="13">
        <f t="shared" si="205"/>
        <v>0</v>
      </c>
      <c r="G2308" s="13"/>
      <c r="H2308" s="13">
        <f t="shared" si="213"/>
        <v>0</v>
      </c>
      <c r="I2308" s="13"/>
    </row>
    <row r="2309" spans="1:9">
      <c r="A2309" s="1">
        <v>18.7</v>
      </c>
      <c r="B2309" s="27">
        <v>44387</v>
      </c>
      <c r="C2309" s="18">
        <f t="shared" si="210"/>
        <v>19.024999999999999</v>
      </c>
      <c r="D2309" s="18">
        <f t="shared" si="211"/>
        <v>19.145</v>
      </c>
      <c r="E2309" s="13">
        <f t="shared" si="212"/>
        <v>198</v>
      </c>
      <c r="F2309" s="13">
        <f t="shared" si="205"/>
        <v>0</v>
      </c>
      <c r="G2309" s="13"/>
      <c r="H2309" s="13">
        <f t="shared" si="213"/>
        <v>0</v>
      </c>
      <c r="I2309" s="13"/>
    </row>
    <row r="2310" spans="1:9">
      <c r="A2310" s="1">
        <v>18.7</v>
      </c>
      <c r="B2310" s="27">
        <v>44388</v>
      </c>
      <c r="C2310" s="18">
        <f t="shared" si="210"/>
        <v>19.024999999999999</v>
      </c>
      <c r="D2310" s="18">
        <f t="shared" si="211"/>
        <v>19.765000000000001</v>
      </c>
      <c r="E2310" s="13">
        <f t="shared" si="212"/>
        <v>198</v>
      </c>
      <c r="F2310" s="13">
        <f t="shared" si="205"/>
        <v>0</v>
      </c>
      <c r="G2310" s="13"/>
      <c r="H2310" s="13">
        <f t="shared" si="213"/>
        <v>0</v>
      </c>
      <c r="I2310" s="13"/>
    </row>
    <row r="2311" spans="1:9">
      <c r="A2311" s="1">
        <v>18.7</v>
      </c>
      <c r="B2311" s="27">
        <v>44389</v>
      </c>
      <c r="C2311" s="18">
        <f t="shared" si="210"/>
        <v>19.024999999999999</v>
      </c>
      <c r="D2311" s="18">
        <f t="shared" si="211"/>
        <v>19.664999999999999</v>
      </c>
      <c r="E2311" s="13">
        <f t="shared" si="212"/>
        <v>198</v>
      </c>
      <c r="F2311" s="13">
        <f t="shared" si="205"/>
        <v>0</v>
      </c>
      <c r="G2311" s="13"/>
      <c r="H2311" s="13">
        <f t="shared" si="213"/>
        <v>0</v>
      </c>
      <c r="I2311" s="13"/>
    </row>
    <row r="2312" spans="1:9">
      <c r="A2312" s="1">
        <v>22</v>
      </c>
      <c r="B2312" s="27">
        <v>44390</v>
      </c>
      <c r="C2312" s="18">
        <f t="shared" si="210"/>
        <v>22.324999999999999</v>
      </c>
      <c r="D2312" s="18">
        <f t="shared" si="211"/>
        <v>19.725000000000001</v>
      </c>
      <c r="E2312" s="13">
        <f t="shared" si="212"/>
        <v>198</v>
      </c>
      <c r="F2312" s="13">
        <f t="shared" si="205"/>
        <v>0</v>
      </c>
      <c r="G2312" s="13"/>
      <c r="H2312" s="13">
        <f t="shared" si="213"/>
        <v>0</v>
      </c>
      <c r="I2312" s="13"/>
    </row>
    <row r="2313" spans="1:9">
      <c r="A2313" s="1">
        <v>18.600000000000001</v>
      </c>
      <c r="B2313" s="27">
        <v>44391</v>
      </c>
      <c r="C2313" s="18">
        <f t="shared" si="210"/>
        <v>18.925000000000001</v>
      </c>
      <c r="D2313" s="18">
        <f t="shared" si="211"/>
        <v>20.104999999999997</v>
      </c>
      <c r="E2313" s="13">
        <f t="shared" si="212"/>
        <v>198</v>
      </c>
      <c r="F2313" s="13">
        <f t="shared" si="205"/>
        <v>0</v>
      </c>
      <c r="G2313" s="13"/>
      <c r="H2313" s="13">
        <f t="shared" si="213"/>
        <v>0</v>
      </c>
      <c r="I2313" s="13"/>
    </row>
    <row r="2314" spans="1:9">
      <c r="A2314" s="1">
        <v>19</v>
      </c>
      <c r="B2314" s="27">
        <v>44392</v>
      </c>
      <c r="C2314" s="18">
        <f t="shared" si="210"/>
        <v>19.324999999999999</v>
      </c>
      <c r="D2314" s="18">
        <f t="shared" si="211"/>
        <v>20.484999999999999</v>
      </c>
      <c r="E2314" s="13">
        <f t="shared" si="212"/>
        <v>198</v>
      </c>
      <c r="F2314" s="13">
        <f t="shared" si="205"/>
        <v>0</v>
      </c>
      <c r="G2314" s="13"/>
      <c r="H2314" s="13">
        <f t="shared" si="213"/>
        <v>0</v>
      </c>
      <c r="I2314" s="13"/>
    </row>
    <row r="2315" spans="1:9">
      <c r="A2315" s="1">
        <v>20.6</v>
      </c>
      <c r="B2315" s="27">
        <v>44393</v>
      </c>
      <c r="C2315" s="18">
        <f t="shared" si="210"/>
        <v>20.925000000000001</v>
      </c>
      <c r="D2315" s="18">
        <f t="shared" si="211"/>
        <v>20.425000000000001</v>
      </c>
      <c r="E2315" s="13">
        <f t="shared" si="212"/>
        <v>198</v>
      </c>
      <c r="F2315" s="13">
        <f t="shared" si="205"/>
        <v>0</v>
      </c>
      <c r="G2315" s="13"/>
      <c r="H2315" s="13">
        <f t="shared" si="213"/>
        <v>0</v>
      </c>
      <c r="I2315" s="13"/>
    </row>
    <row r="2316" spans="1:9">
      <c r="A2316" s="1">
        <v>20.6</v>
      </c>
      <c r="B2316" s="27">
        <v>44394</v>
      </c>
      <c r="C2316" s="18">
        <f t="shared" si="210"/>
        <v>20.925000000000001</v>
      </c>
      <c r="D2316" s="18">
        <f t="shared" si="211"/>
        <v>20.464999999999996</v>
      </c>
      <c r="E2316" s="13">
        <f t="shared" si="212"/>
        <v>198</v>
      </c>
      <c r="F2316" s="13">
        <f t="shared" si="205"/>
        <v>0</v>
      </c>
      <c r="G2316" s="13"/>
      <c r="H2316" s="13">
        <f t="shared" si="213"/>
        <v>0</v>
      </c>
      <c r="I2316" s="13"/>
    </row>
    <row r="2317" spans="1:9">
      <c r="A2317" s="1">
        <v>21.7</v>
      </c>
      <c r="B2317" s="27">
        <v>44395</v>
      </c>
      <c r="C2317" s="18">
        <f t="shared" si="210"/>
        <v>22.024999999999999</v>
      </c>
      <c r="D2317" s="18">
        <f t="shared" si="211"/>
        <v>19.925000000000001</v>
      </c>
      <c r="E2317" s="13">
        <f t="shared" si="212"/>
        <v>198</v>
      </c>
      <c r="F2317" s="13">
        <f t="shared" si="205"/>
        <v>0</v>
      </c>
      <c r="G2317" s="13"/>
      <c r="H2317" s="13">
        <f t="shared" si="213"/>
        <v>0</v>
      </c>
      <c r="I2317" s="13"/>
    </row>
    <row r="2318" spans="1:9">
      <c r="A2318" s="1">
        <v>18.8</v>
      </c>
      <c r="B2318" s="27">
        <v>44396</v>
      </c>
      <c r="C2318" s="18">
        <f t="shared" si="210"/>
        <v>19.125</v>
      </c>
      <c r="D2318" s="18">
        <f t="shared" si="211"/>
        <v>19.265000000000001</v>
      </c>
      <c r="E2318" s="13">
        <f t="shared" si="212"/>
        <v>198</v>
      </c>
      <c r="F2318" s="13">
        <f t="shared" si="205"/>
        <v>0</v>
      </c>
      <c r="G2318" s="13"/>
      <c r="H2318" s="13">
        <f t="shared" si="213"/>
        <v>0</v>
      </c>
      <c r="I2318" s="13"/>
    </row>
    <row r="2319" spans="1:9">
      <c r="A2319" s="1">
        <v>16.3</v>
      </c>
      <c r="B2319" s="27">
        <v>44397</v>
      </c>
      <c r="C2319" s="18">
        <f t="shared" si="210"/>
        <v>16.625</v>
      </c>
      <c r="D2319" s="18">
        <f t="shared" si="211"/>
        <v>19.005000000000003</v>
      </c>
      <c r="E2319" s="13">
        <f t="shared" si="212"/>
        <v>198</v>
      </c>
      <c r="F2319" s="13">
        <f t="shared" si="205"/>
        <v>0</v>
      </c>
      <c r="G2319" s="13"/>
      <c r="H2319" s="13">
        <f t="shared" si="213"/>
        <v>0</v>
      </c>
      <c r="I2319" s="13"/>
    </row>
    <row r="2320" spans="1:9">
      <c r="A2320" s="1">
        <v>17.3</v>
      </c>
      <c r="B2320" s="27">
        <v>44398</v>
      </c>
      <c r="C2320" s="18">
        <f t="shared" si="210"/>
        <v>17.625</v>
      </c>
      <c r="D2320" s="18">
        <f t="shared" si="211"/>
        <v>18.905000000000001</v>
      </c>
      <c r="E2320" s="13">
        <f t="shared" si="212"/>
        <v>198</v>
      </c>
      <c r="F2320" s="13">
        <f t="shared" si="205"/>
        <v>0</v>
      </c>
      <c r="G2320" s="13"/>
      <c r="H2320" s="13">
        <f t="shared" si="213"/>
        <v>0</v>
      </c>
      <c r="I2320" s="13"/>
    </row>
    <row r="2321" spans="1:9">
      <c r="A2321" s="1">
        <v>19.3</v>
      </c>
      <c r="B2321" s="27">
        <v>44399</v>
      </c>
      <c r="C2321" s="18">
        <f t="shared" si="210"/>
        <v>19.625</v>
      </c>
      <c r="D2321" s="18">
        <f t="shared" si="211"/>
        <v>19.625</v>
      </c>
      <c r="E2321" s="13">
        <f t="shared" si="212"/>
        <v>198</v>
      </c>
      <c r="F2321" s="13">
        <f t="shared" si="205"/>
        <v>0</v>
      </c>
      <c r="G2321" s="13"/>
      <c r="H2321" s="13">
        <f t="shared" si="213"/>
        <v>0</v>
      </c>
      <c r="I2321" s="13"/>
    </row>
    <row r="2322" spans="1:9">
      <c r="A2322" s="1">
        <v>21.2</v>
      </c>
      <c r="B2322" s="27">
        <v>44400</v>
      </c>
      <c r="C2322" s="18">
        <f t="shared" si="210"/>
        <v>21.524999999999999</v>
      </c>
      <c r="D2322" s="18">
        <f t="shared" si="211"/>
        <v>20.905000000000001</v>
      </c>
      <c r="E2322" s="13">
        <f t="shared" si="212"/>
        <v>198</v>
      </c>
      <c r="F2322" s="13">
        <f t="shared" ref="F2322:F2385" si="214">IF(F$16-$C2322&gt;0,(F$16+F$14-$C2322)*F$15/30,0)</f>
        <v>0</v>
      </c>
      <c r="G2322" s="13"/>
      <c r="H2322" s="13">
        <f t="shared" si="213"/>
        <v>0</v>
      </c>
      <c r="I2322" s="13"/>
    </row>
    <row r="2323" spans="1:9">
      <c r="A2323" s="1">
        <v>22.4</v>
      </c>
      <c r="B2323" s="27">
        <v>44401</v>
      </c>
      <c r="C2323" s="18">
        <f t="shared" si="210"/>
        <v>22.724999999999998</v>
      </c>
      <c r="D2323" s="18">
        <f t="shared" si="211"/>
        <v>21.905000000000001</v>
      </c>
      <c r="E2323" s="13">
        <f t="shared" si="212"/>
        <v>198</v>
      </c>
      <c r="F2323" s="13">
        <f t="shared" si="214"/>
        <v>0</v>
      </c>
      <c r="G2323" s="13"/>
      <c r="H2323" s="13">
        <f t="shared" si="213"/>
        <v>0</v>
      </c>
      <c r="I2323" s="13"/>
    </row>
    <row r="2324" spans="1:9">
      <c r="A2324" s="1">
        <v>22.7</v>
      </c>
      <c r="B2324" s="27">
        <v>44402</v>
      </c>
      <c r="C2324" s="18">
        <f t="shared" si="210"/>
        <v>23.024999999999999</v>
      </c>
      <c r="D2324" s="18">
        <f t="shared" si="211"/>
        <v>22.425000000000001</v>
      </c>
      <c r="E2324" s="13">
        <f t="shared" si="212"/>
        <v>198</v>
      </c>
      <c r="F2324" s="13">
        <f t="shared" si="214"/>
        <v>0</v>
      </c>
      <c r="G2324" s="13"/>
      <c r="H2324" s="13">
        <f t="shared" si="213"/>
        <v>0</v>
      </c>
      <c r="I2324" s="13"/>
    </row>
    <row r="2325" spans="1:9">
      <c r="A2325" s="1">
        <v>22.3</v>
      </c>
      <c r="B2325" s="27">
        <v>44403</v>
      </c>
      <c r="C2325" s="18">
        <f t="shared" si="210"/>
        <v>22.625</v>
      </c>
      <c r="D2325" s="18">
        <f t="shared" si="211"/>
        <v>22.285</v>
      </c>
      <c r="E2325" s="13">
        <f t="shared" si="212"/>
        <v>198</v>
      </c>
      <c r="F2325" s="13">
        <f t="shared" si="214"/>
        <v>0</v>
      </c>
      <c r="G2325" s="13"/>
      <c r="H2325" s="13">
        <f t="shared" si="213"/>
        <v>0</v>
      </c>
      <c r="I2325" s="13"/>
    </row>
    <row r="2326" spans="1:9">
      <c r="A2326" s="1">
        <v>21.9</v>
      </c>
      <c r="B2326" s="27">
        <v>44404</v>
      </c>
      <c r="C2326" s="18">
        <f t="shared" si="210"/>
        <v>22.224999999999998</v>
      </c>
      <c r="D2326" s="18">
        <f t="shared" si="211"/>
        <v>21.884999999999998</v>
      </c>
      <c r="E2326" s="13">
        <f t="shared" si="212"/>
        <v>198</v>
      </c>
      <c r="F2326" s="13">
        <f t="shared" si="214"/>
        <v>0</v>
      </c>
      <c r="G2326" s="13"/>
      <c r="H2326" s="13">
        <f t="shared" si="213"/>
        <v>0</v>
      </c>
      <c r="I2326" s="13"/>
    </row>
    <row r="2327" spans="1:9">
      <c r="A2327" s="1">
        <v>20.5</v>
      </c>
      <c r="B2327" s="27">
        <v>44405</v>
      </c>
      <c r="C2327" s="18">
        <f t="shared" si="210"/>
        <v>20.824999999999999</v>
      </c>
      <c r="D2327" s="18">
        <f t="shared" si="211"/>
        <v>21.564999999999998</v>
      </c>
      <c r="E2327" s="13">
        <f t="shared" si="212"/>
        <v>198</v>
      </c>
      <c r="F2327" s="13">
        <f t="shared" si="214"/>
        <v>0</v>
      </c>
      <c r="G2327" s="13"/>
      <c r="H2327" s="13">
        <f t="shared" si="213"/>
        <v>0</v>
      </c>
      <c r="I2327" s="13"/>
    </row>
    <row r="2328" spans="1:9">
      <c r="A2328" s="1">
        <v>20.399999999999999</v>
      </c>
      <c r="B2328" s="27">
        <v>44406</v>
      </c>
      <c r="C2328" s="18">
        <f t="shared" si="210"/>
        <v>20.724999999999998</v>
      </c>
      <c r="D2328" s="18">
        <f t="shared" si="211"/>
        <v>21.424999999999997</v>
      </c>
      <c r="E2328" s="13">
        <f t="shared" si="212"/>
        <v>198</v>
      </c>
      <c r="F2328" s="13">
        <f t="shared" si="214"/>
        <v>0</v>
      </c>
      <c r="G2328" s="13"/>
      <c r="H2328" s="13">
        <f t="shared" si="213"/>
        <v>0</v>
      </c>
      <c r="I2328" s="13"/>
    </row>
    <row r="2329" spans="1:9">
      <c r="A2329" s="1">
        <v>21.1</v>
      </c>
      <c r="B2329" s="27">
        <v>44407</v>
      </c>
      <c r="C2329" s="18">
        <f t="shared" si="210"/>
        <v>21.425000000000001</v>
      </c>
      <c r="D2329" s="18">
        <f t="shared" si="211"/>
        <v>20.204999999999998</v>
      </c>
      <c r="E2329" s="13">
        <f t="shared" si="212"/>
        <v>198</v>
      </c>
      <c r="F2329" s="13">
        <f t="shared" si="214"/>
        <v>0</v>
      </c>
      <c r="G2329" s="13"/>
      <c r="H2329" s="13">
        <f t="shared" si="213"/>
        <v>0</v>
      </c>
      <c r="I2329" s="13"/>
    </row>
    <row r="2330" spans="1:9">
      <c r="A2330" s="1">
        <v>21.6</v>
      </c>
      <c r="B2330" s="27">
        <v>44408</v>
      </c>
      <c r="C2330" s="18">
        <f t="shared" si="210"/>
        <v>21.925000000000001</v>
      </c>
      <c r="D2330" s="18">
        <f t="shared" si="211"/>
        <v>19.405000000000001</v>
      </c>
      <c r="E2330" s="13">
        <f t="shared" si="212"/>
        <v>198</v>
      </c>
      <c r="F2330" s="13">
        <f t="shared" si="214"/>
        <v>0</v>
      </c>
      <c r="G2330" s="13"/>
      <c r="H2330" s="13">
        <f t="shared" si="213"/>
        <v>0</v>
      </c>
      <c r="I2330" s="13"/>
    </row>
    <row r="2331" spans="1:9">
      <c r="A2331" s="1">
        <v>15.8</v>
      </c>
      <c r="B2331" s="27">
        <v>44409</v>
      </c>
      <c r="C2331" s="18">
        <f t="shared" si="210"/>
        <v>16.125</v>
      </c>
      <c r="D2331" s="18">
        <f t="shared" si="211"/>
        <v>18.744999999999997</v>
      </c>
      <c r="E2331" s="13">
        <f t="shared" si="212"/>
        <v>198</v>
      </c>
      <c r="F2331" s="13">
        <f t="shared" si="214"/>
        <v>0</v>
      </c>
      <c r="G2331" s="13"/>
      <c r="H2331" s="13">
        <f t="shared" si="213"/>
        <v>0</v>
      </c>
      <c r="I2331" s="13"/>
    </row>
    <row r="2332" spans="1:9">
      <c r="A2332" s="1">
        <v>16.5</v>
      </c>
      <c r="B2332" s="27">
        <v>44410</v>
      </c>
      <c r="C2332" s="18">
        <f t="shared" si="210"/>
        <v>16.824999999999999</v>
      </c>
      <c r="D2332" s="18">
        <f t="shared" si="211"/>
        <v>18.004999999999999</v>
      </c>
      <c r="E2332" s="13">
        <f t="shared" si="212"/>
        <v>198</v>
      </c>
      <c r="F2332" s="13">
        <f t="shared" si="214"/>
        <v>0</v>
      </c>
      <c r="G2332" s="13"/>
      <c r="H2332" s="13">
        <f t="shared" si="213"/>
        <v>0</v>
      </c>
      <c r="I2332" s="13"/>
    </row>
    <row r="2333" spans="1:9">
      <c r="A2333" s="1">
        <v>17.100000000000001</v>
      </c>
      <c r="B2333" s="27">
        <v>44411</v>
      </c>
      <c r="C2333" s="18">
        <f t="shared" si="210"/>
        <v>17.425000000000001</v>
      </c>
      <c r="D2333" s="18">
        <f t="shared" si="211"/>
        <v>16.964999999999996</v>
      </c>
      <c r="E2333" s="13">
        <f t="shared" si="212"/>
        <v>198</v>
      </c>
      <c r="F2333" s="13">
        <f t="shared" si="214"/>
        <v>0</v>
      </c>
      <c r="G2333" s="13"/>
      <c r="H2333" s="13">
        <f t="shared" si="213"/>
        <v>0</v>
      </c>
      <c r="I2333" s="13"/>
    </row>
    <row r="2334" spans="1:9">
      <c r="A2334" s="1">
        <v>17.399999999999999</v>
      </c>
      <c r="B2334" s="27">
        <v>44412</v>
      </c>
      <c r="C2334" s="18">
        <f t="shared" si="210"/>
        <v>17.724999999999998</v>
      </c>
      <c r="D2334" s="18">
        <f t="shared" si="211"/>
        <v>17.145</v>
      </c>
      <c r="E2334" s="13">
        <f t="shared" si="212"/>
        <v>198</v>
      </c>
      <c r="F2334" s="13">
        <f t="shared" si="214"/>
        <v>0</v>
      </c>
      <c r="G2334" s="13"/>
      <c r="H2334" s="13">
        <f t="shared" si="213"/>
        <v>0</v>
      </c>
      <c r="I2334" s="13"/>
    </row>
    <row r="2335" spans="1:9">
      <c r="A2335" s="1">
        <v>16.399999999999999</v>
      </c>
      <c r="B2335" s="27">
        <v>44413</v>
      </c>
      <c r="C2335" s="18">
        <f t="shared" si="210"/>
        <v>16.724999999999998</v>
      </c>
      <c r="D2335" s="18">
        <f t="shared" si="211"/>
        <v>17.705000000000002</v>
      </c>
      <c r="E2335" s="13">
        <f t="shared" si="212"/>
        <v>198</v>
      </c>
      <c r="F2335" s="13">
        <f t="shared" si="214"/>
        <v>0</v>
      </c>
      <c r="G2335" s="13"/>
      <c r="H2335" s="13">
        <f t="shared" si="213"/>
        <v>0</v>
      </c>
      <c r="I2335" s="13"/>
    </row>
    <row r="2336" spans="1:9">
      <c r="A2336" s="1">
        <v>16.7</v>
      </c>
      <c r="B2336" s="27">
        <v>44414</v>
      </c>
      <c r="C2336" s="18">
        <f t="shared" si="210"/>
        <v>17.024999999999999</v>
      </c>
      <c r="D2336" s="18">
        <f t="shared" si="211"/>
        <v>17.945</v>
      </c>
      <c r="E2336" s="13">
        <f t="shared" si="212"/>
        <v>198</v>
      </c>
      <c r="F2336" s="13">
        <f t="shared" si="214"/>
        <v>0</v>
      </c>
      <c r="G2336" s="13"/>
      <c r="H2336" s="13">
        <f t="shared" si="213"/>
        <v>0</v>
      </c>
      <c r="I2336" s="13"/>
    </row>
    <row r="2337" spans="1:9">
      <c r="A2337" s="1">
        <v>19.3</v>
      </c>
      <c r="B2337" s="27">
        <v>44415</v>
      </c>
      <c r="C2337" s="18">
        <f t="shared" si="210"/>
        <v>19.625</v>
      </c>
      <c r="D2337" s="18">
        <f t="shared" si="211"/>
        <v>18.105</v>
      </c>
      <c r="E2337" s="13">
        <f t="shared" si="212"/>
        <v>198</v>
      </c>
      <c r="F2337" s="13">
        <f t="shared" si="214"/>
        <v>0</v>
      </c>
      <c r="G2337" s="13"/>
      <c r="H2337" s="13">
        <f t="shared" si="213"/>
        <v>0</v>
      </c>
      <c r="I2337" s="13"/>
    </row>
    <row r="2338" spans="1:9">
      <c r="A2338" s="1">
        <v>18.3</v>
      </c>
      <c r="B2338" s="27">
        <v>44416</v>
      </c>
      <c r="C2338" s="18">
        <f t="shared" si="210"/>
        <v>18.625</v>
      </c>
      <c r="D2338" s="18">
        <f t="shared" si="211"/>
        <v>18.824999999999999</v>
      </c>
      <c r="E2338" s="13">
        <f t="shared" si="212"/>
        <v>198</v>
      </c>
      <c r="F2338" s="13">
        <f t="shared" si="214"/>
        <v>0</v>
      </c>
      <c r="G2338" s="13"/>
      <c r="H2338" s="13">
        <f t="shared" si="213"/>
        <v>0</v>
      </c>
      <c r="I2338" s="13"/>
    </row>
    <row r="2339" spans="1:9">
      <c r="A2339" s="1">
        <v>18.2</v>
      </c>
      <c r="B2339" s="27">
        <v>44417</v>
      </c>
      <c r="C2339" s="18">
        <f t="shared" si="210"/>
        <v>18.524999999999999</v>
      </c>
      <c r="D2339" s="18">
        <f t="shared" si="211"/>
        <v>19.384999999999998</v>
      </c>
      <c r="E2339" s="13">
        <f t="shared" si="212"/>
        <v>198</v>
      </c>
      <c r="F2339" s="13">
        <f t="shared" si="214"/>
        <v>0</v>
      </c>
      <c r="G2339" s="13"/>
      <c r="H2339" s="13">
        <f t="shared" si="213"/>
        <v>0</v>
      </c>
      <c r="I2339" s="13"/>
    </row>
    <row r="2340" spans="1:9">
      <c r="A2340" s="1">
        <v>20</v>
      </c>
      <c r="B2340" s="27">
        <v>44418</v>
      </c>
      <c r="C2340" s="18">
        <f t="shared" si="210"/>
        <v>20.324999999999999</v>
      </c>
      <c r="D2340" s="18">
        <f t="shared" si="211"/>
        <v>19.484999999999999</v>
      </c>
      <c r="E2340" s="13">
        <f t="shared" si="212"/>
        <v>198</v>
      </c>
      <c r="F2340" s="13">
        <f t="shared" si="214"/>
        <v>0</v>
      </c>
      <c r="G2340" s="13"/>
      <c r="H2340" s="13">
        <f t="shared" si="213"/>
        <v>0</v>
      </c>
      <c r="I2340" s="13"/>
    </row>
    <row r="2341" spans="1:9">
      <c r="A2341" s="1">
        <v>19.5</v>
      </c>
      <c r="B2341" s="27">
        <v>44419</v>
      </c>
      <c r="C2341" s="18">
        <f t="shared" si="210"/>
        <v>19.824999999999999</v>
      </c>
      <c r="D2341" s="18">
        <f t="shared" si="211"/>
        <v>20.204999999999998</v>
      </c>
      <c r="E2341" s="13">
        <f t="shared" si="212"/>
        <v>198</v>
      </c>
      <c r="F2341" s="13">
        <f t="shared" si="214"/>
        <v>0</v>
      </c>
      <c r="G2341" s="13"/>
      <c r="H2341" s="13">
        <f t="shared" si="213"/>
        <v>0</v>
      </c>
      <c r="I2341" s="13"/>
    </row>
    <row r="2342" spans="1:9">
      <c r="A2342" s="1">
        <v>19.8</v>
      </c>
      <c r="B2342" s="27">
        <v>44420</v>
      </c>
      <c r="C2342" s="18">
        <f t="shared" si="210"/>
        <v>20.125</v>
      </c>
      <c r="D2342" s="18">
        <f t="shared" si="211"/>
        <v>21.285</v>
      </c>
      <c r="E2342" s="13">
        <f t="shared" si="212"/>
        <v>198</v>
      </c>
      <c r="F2342" s="13">
        <f t="shared" si="214"/>
        <v>0</v>
      </c>
      <c r="G2342" s="13"/>
      <c r="H2342" s="13">
        <f t="shared" si="213"/>
        <v>0</v>
      </c>
      <c r="I2342" s="13"/>
    </row>
    <row r="2343" spans="1:9">
      <c r="A2343" s="1">
        <v>21.9</v>
      </c>
      <c r="B2343" s="27">
        <v>44421</v>
      </c>
      <c r="C2343" s="18">
        <f t="shared" si="210"/>
        <v>22.224999999999998</v>
      </c>
      <c r="D2343" s="18">
        <f t="shared" si="211"/>
        <v>21.925000000000001</v>
      </c>
      <c r="E2343" s="13">
        <f t="shared" si="212"/>
        <v>198</v>
      </c>
      <c r="F2343" s="13">
        <f t="shared" si="214"/>
        <v>0</v>
      </c>
      <c r="G2343" s="13"/>
      <c r="H2343" s="13">
        <f t="shared" si="213"/>
        <v>0</v>
      </c>
      <c r="I2343" s="13"/>
    </row>
    <row r="2344" spans="1:9">
      <c r="A2344" s="1">
        <v>23.6</v>
      </c>
      <c r="B2344" s="27">
        <v>44422</v>
      </c>
      <c r="C2344" s="18">
        <f t="shared" si="210"/>
        <v>23.925000000000001</v>
      </c>
      <c r="D2344" s="18">
        <f t="shared" si="211"/>
        <v>22.464999999999996</v>
      </c>
      <c r="E2344" s="13">
        <f t="shared" si="212"/>
        <v>198</v>
      </c>
      <c r="F2344" s="13">
        <f t="shared" si="214"/>
        <v>0</v>
      </c>
      <c r="G2344" s="13"/>
      <c r="H2344" s="13">
        <f t="shared" si="213"/>
        <v>0</v>
      </c>
      <c r="I2344" s="13"/>
    </row>
    <row r="2345" spans="1:9">
      <c r="A2345" s="1">
        <v>23.2</v>
      </c>
      <c r="B2345" s="27">
        <v>44423</v>
      </c>
      <c r="C2345" s="18">
        <f t="shared" si="210"/>
        <v>23.524999999999999</v>
      </c>
      <c r="D2345" s="18">
        <f t="shared" si="211"/>
        <v>21.484999999999996</v>
      </c>
      <c r="E2345" s="13">
        <f t="shared" si="212"/>
        <v>198</v>
      </c>
      <c r="F2345" s="13">
        <f t="shared" si="214"/>
        <v>0</v>
      </c>
      <c r="G2345" s="13"/>
      <c r="H2345" s="13">
        <f t="shared" si="213"/>
        <v>0</v>
      </c>
      <c r="I2345" s="13"/>
    </row>
    <row r="2346" spans="1:9">
      <c r="A2346" s="1">
        <v>22.2</v>
      </c>
      <c r="B2346" s="27">
        <v>44424</v>
      </c>
      <c r="C2346" s="18">
        <f t="shared" si="210"/>
        <v>22.524999999999999</v>
      </c>
      <c r="D2346" s="18">
        <f t="shared" si="211"/>
        <v>20.305</v>
      </c>
      <c r="E2346" s="13">
        <f t="shared" si="212"/>
        <v>198</v>
      </c>
      <c r="F2346" s="13">
        <f t="shared" si="214"/>
        <v>0</v>
      </c>
      <c r="G2346" s="13"/>
      <c r="H2346" s="13">
        <f t="shared" si="213"/>
        <v>0</v>
      </c>
      <c r="I2346" s="13"/>
    </row>
    <row r="2347" spans="1:9">
      <c r="A2347" s="1">
        <v>14.9</v>
      </c>
      <c r="B2347" s="27">
        <v>44425</v>
      </c>
      <c r="C2347" s="18">
        <f t="shared" si="210"/>
        <v>15.225</v>
      </c>
      <c r="D2347" s="18">
        <f t="shared" si="211"/>
        <v>19.244999999999997</v>
      </c>
      <c r="E2347" s="13">
        <f t="shared" si="212"/>
        <v>198</v>
      </c>
      <c r="F2347" s="13">
        <f t="shared" si="214"/>
        <v>0</v>
      </c>
      <c r="G2347" s="13"/>
      <c r="H2347" s="13">
        <f t="shared" si="213"/>
        <v>0</v>
      </c>
      <c r="I2347" s="13"/>
    </row>
    <row r="2348" spans="1:9">
      <c r="A2348" s="1">
        <v>16</v>
      </c>
      <c r="B2348" s="27">
        <v>44426</v>
      </c>
      <c r="C2348" s="18">
        <f t="shared" ref="C2348:C2411" si="215">A2348+A$16</f>
        <v>16.324999999999999</v>
      </c>
      <c r="D2348" s="18">
        <f t="shared" ref="D2348:D2411" si="216">SUM(C2346:C2350)/5</f>
        <v>18.164999999999999</v>
      </c>
      <c r="E2348" s="13">
        <f t="shared" ref="E2348:E2411" si="217">E2347+H2348</f>
        <v>198</v>
      </c>
      <c r="F2348" s="13">
        <f t="shared" si="214"/>
        <v>0</v>
      </c>
      <c r="G2348" s="13"/>
      <c r="H2348" s="13">
        <f t="shared" ref="H2348:H2411" si="218">IF(F2348&gt;H$15,1,0)</f>
        <v>0</v>
      </c>
      <c r="I2348" s="13"/>
    </row>
    <row r="2349" spans="1:9">
      <c r="A2349" s="1">
        <v>18.3</v>
      </c>
      <c r="B2349" s="27">
        <v>44427</v>
      </c>
      <c r="C2349" s="18">
        <f t="shared" si="215"/>
        <v>18.625</v>
      </c>
      <c r="D2349" s="18">
        <f t="shared" si="216"/>
        <v>17.324999999999999</v>
      </c>
      <c r="E2349" s="13">
        <f t="shared" si="217"/>
        <v>198</v>
      </c>
      <c r="F2349" s="13">
        <f t="shared" si="214"/>
        <v>0</v>
      </c>
      <c r="G2349" s="13"/>
      <c r="H2349" s="13">
        <f t="shared" si="218"/>
        <v>0</v>
      </c>
      <c r="I2349" s="13"/>
    </row>
    <row r="2350" spans="1:9">
      <c r="A2350" s="1">
        <v>17.8</v>
      </c>
      <c r="B2350" s="27">
        <v>44428</v>
      </c>
      <c r="C2350" s="18">
        <f t="shared" si="215"/>
        <v>18.125</v>
      </c>
      <c r="D2350" s="18">
        <f t="shared" si="216"/>
        <v>17.865000000000002</v>
      </c>
      <c r="E2350" s="13">
        <f t="shared" si="217"/>
        <v>198</v>
      </c>
      <c r="F2350" s="13">
        <f t="shared" si="214"/>
        <v>0</v>
      </c>
      <c r="G2350" s="13"/>
      <c r="H2350" s="13">
        <f t="shared" si="218"/>
        <v>0</v>
      </c>
      <c r="I2350" s="13"/>
    </row>
    <row r="2351" spans="1:9">
      <c r="A2351" s="1">
        <v>18</v>
      </c>
      <c r="B2351" s="27">
        <v>44429</v>
      </c>
      <c r="C2351" s="18">
        <f t="shared" si="215"/>
        <v>18.324999999999999</v>
      </c>
      <c r="D2351" s="18">
        <f t="shared" si="216"/>
        <v>17.965</v>
      </c>
      <c r="E2351" s="13">
        <f t="shared" si="217"/>
        <v>198</v>
      </c>
      <c r="F2351" s="13">
        <f t="shared" si="214"/>
        <v>0</v>
      </c>
      <c r="G2351" s="13"/>
      <c r="H2351" s="13">
        <f t="shared" si="218"/>
        <v>0</v>
      </c>
      <c r="I2351" s="13"/>
    </row>
    <row r="2352" spans="1:9">
      <c r="A2352" s="1">
        <v>17.600000000000001</v>
      </c>
      <c r="B2352" s="27">
        <v>44430</v>
      </c>
      <c r="C2352" s="18">
        <f t="shared" si="215"/>
        <v>17.925000000000001</v>
      </c>
      <c r="D2352" s="18">
        <f t="shared" si="216"/>
        <v>17.225000000000001</v>
      </c>
      <c r="E2352" s="13">
        <f t="shared" si="217"/>
        <v>198</v>
      </c>
      <c r="F2352" s="13">
        <f t="shared" si="214"/>
        <v>0</v>
      </c>
      <c r="G2352" s="13"/>
      <c r="H2352" s="13">
        <f t="shared" si="218"/>
        <v>0</v>
      </c>
      <c r="I2352" s="13"/>
    </row>
    <row r="2353" spans="1:9">
      <c r="A2353" s="1">
        <v>16.5</v>
      </c>
      <c r="B2353" s="27">
        <v>44431</v>
      </c>
      <c r="C2353" s="18">
        <f t="shared" si="215"/>
        <v>16.824999999999999</v>
      </c>
      <c r="D2353" s="18">
        <f t="shared" si="216"/>
        <v>16.725000000000001</v>
      </c>
      <c r="E2353" s="13">
        <f t="shared" si="217"/>
        <v>198</v>
      </c>
      <c r="F2353" s="13">
        <f t="shared" si="214"/>
        <v>0</v>
      </c>
      <c r="G2353" s="13"/>
      <c r="H2353" s="13">
        <f t="shared" si="218"/>
        <v>0</v>
      </c>
      <c r="I2353" s="13"/>
    </row>
    <row r="2354" spans="1:9">
      <c r="A2354" s="1">
        <v>14.6</v>
      </c>
      <c r="B2354" s="27">
        <v>44432</v>
      </c>
      <c r="C2354" s="18">
        <f t="shared" si="215"/>
        <v>14.924999999999999</v>
      </c>
      <c r="D2354" s="18">
        <f t="shared" si="216"/>
        <v>16.104999999999997</v>
      </c>
      <c r="E2354" s="13">
        <f t="shared" si="217"/>
        <v>198</v>
      </c>
      <c r="F2354" s="13">
        <f t="shared" si="214"/>
        <v>0</v>
      </c>
      <c r="G2354" s="13"/>
      <c r="H2354" s="13">
        <f t="shared" si="218"/>
        <v>0</v>
      </c>
      <c r="I2354" s="13"/>
    </row>
    <row r="2355" spans="1:9">
      <c r="A2355" s="1">
        <v>15.3</v>
      </c>
      <c r="B2355" s="27">
        <v>44433</v>
      </c>
      <c r="C2355" s="18">
        <f t="shared" si="215"/>
        <v>15.625</v>
      </c>
      <c r="D2355" s="18">
        <f t="shared" si="216"/>
        <v>15.165000000000001</v>
      </c>
      <c r="E2355" s="13">
        <f t="shared" si="217"/>
        <v>198</v>
      </c>
      <c r="F2355" s="13">
        <f t="shared" si="214"/>
        <v>0</v>
      </c>
      <c r="G2355" s="13"/>
      <c r="H2355" s="13">
        <f t="shared" si="218"/>
        <v>0</v>
      </c>
      <c r="I2355" s="13"/>
    </row>
    <row r="2356" spans="1:9">
      <c r="A2356" s="1">
        <v>14.9</v>
      </c>
      <c r="B2356" s="27">
        <v>44434</v>
      </c>
      <c r="C2356" s="18">
        <f t="shared" si="215"/>
        <v>15.225</v>
      </c>
      <c r="D2356" s="18">
        <f t="shared" si="216"/>
        <v>14.544999999999998</v>
      </c>
      <c r="E2356" s="13">
        <f t="shared" si="217"/>
        <v>198</v>
      </c>
      <c r="F2356" s="13">
        <f t="shared" si="214"/>
        <v>0</v>
      </c>
      <c r="G2356" s="13"/>
      <c r="H2356" s="13">
        <f t="shared" si="218"/>
        <v>0</v>
      </c>
      <c r="I2356" s="13"/>
    </row>
    <row r="2357" spans="1:9">
      <c r="A2357" s="1">
        <v>12.899999999999999</v>
      </c>
      <c r="B2357" s="27">
        <v>44435</v>
      </c>
      <c r="C2357" s="18">
        <f t="shared" si="215"/>
        <v>13.224999999999998</v>
      </c>
      <c r="D2357" s="18">
        <f t="shared" si="216"/>
        <v>14.504999999999999</v>
      </c>
      <c r="E2357" s="13">
        <f t="shared" si="217"/>
        <v>198</v>
      </c>
      <c r="F2357" s="13">
        <f t="shared" si="214"/>
        <v>0</v>
      </c>
      <c r="G2357" s="13"/>
      <c r="H2357" s="13">
        <f t="shared" si="218"/>
        <v>0</v>
      </c>
      <c r="I2357" s="13"/>
    </row>
    <row r="2358" spans="1:9">
      <c r="A2358" s="1">
        <v>13.399999999999999</v>
      </c>
      <c r="B2358" s="27">
        <v>44436</v>
      </c>
      <c r="C2358" s="18">
        <f t="shared" si="215"/>
        <v>13.724999999999998</v>
      </c>
      <c r="D2358" s="18">
        <f t="shared" si="216"/>
        <v>14.244999999999999</v>
      </c>
      <c r="E2358" s="13">
        <f t="shared" si="217"/>
        <v>198</v>
      </c>
      <c r="F2358" s="13">
        <f t="shared" si="214"/>
        <v>0</v>
      </c>
      <c r="G2358" s="13"/>
      <c r="H2358" s="13">
        <f t="shared" si="218"/>
        <v>0</v>
      </c>
      <c r="I2358" s="13"/>
    </row>
    <row r="2359" spans="1:9">
      <c r="A2359" s="1">
        <v>14.4</v>
      </c>
      <c r="B2359" s="27">
        <v>44437</v>
      </c>
      <c r="C2359" s="18">
        <f t="shared" si="215"/>
        <v>14.725</v>
      </c>
      <c r="D2359" s="18">
        <f t="shared" si="216"/>
        <v>14.145</v>
      </c>
      <c r="E2359" s="13">
        <f t="shared" si="217"/>
        <v>198</v>
      </c>
      <c r="F2359" s="13">
        <f t="shared" si="214"/>
        <v>0</v>
      </c>
      <c r="G2359" s="13"/>
      <c r="H2359" s="13">
        <f t="shared" si="218"/>
        <v>0</v>
      </c>
      <c r="I2359" s="13"/>
    </row>
    <row r="2360" spans="1:9">
      <c r="A2360" s="1">
        <v>14</v>
      </c>
      <c r="B2360" s="27">
        <v>44438</v>
      </c>
      <c r="C2360" s="18">
        <f t="shared" si="215"/>
        <v>14.324999999999999</v>
      </c>
      <c r="D2360" s="18">
        <f t="shared" si="216"/>
        <v>14.684999999999999</v>
      </c>
      <c r="E2360" s="13">
        <f t="shared" si="217"/>
        <v>198</v>
      </c>
      <c r="F2360" s="13">
        <f t="shared" si="214"/>
        <v>0</v>
      </c>
      <c r="G2360" s="13"/>
      <c r="H2360" s="13">
        <f t="shared" si="218"/>
        <v>0</v>
      </c>
      <c r="I2360" s="13"/>
    </row>
    <row r="2361" spans="1:9">
      <c r="A2361" s="1">
        <v>14.4</v>
      </c>
      <c r="B2361" s="27">
        <v>44439</v>
      </c>
      <c r="C2361" s="18">
        <f t="shared" si="215"/>
        <v>14.725</v>
      </c>
      <c r="D2361" s="18">
        <f t="shared" si="216"/>
        <v>15.285</v>
      </c>
      <c r="E2361" s="13">
        <f t="shared" si="217"/>
        <v>198</v>
      </c>
      <c r="F2361" s="13">
        <f t="shared" si="214"/>
        <v>0</v>
      </c>
      <c r="G2361" s="13"/>
      <c r="H2361" s="13">
        <f t="shared" si="218"/>
        <v>0</v>
      </c>
      <c r="I2361" s="13"/>
    </row>
    <row r="2362" spans="1:9">
      <c r="A2362" s="1">
        <v>15.6</v>
      </c>
      <c r="B2362" s="27">
        <v>44440</v>
      </c>
      <c r="C2362" s="18">
        <f t="shared" si="215"/>
        <v>15.924999999999999</v>
      </c>
      <c r="D2362" s="18">
        <f t="shared" si="216"/>
        <v>15.784999999999997</v>
      </c>
      <c r="E2362" s="13">
        <f t="shared" si="217"/>
        <v>198</v>
      </c>
      <c r="F2362" s="13">
        <f t="shared" si="214"/>
        <v>0</v>
      </c>
      <c r="G2362" s="13"/>
      <c r="H2362" s="13">
        <f t="shared" si="218"/>
        <v>0</v>
      </c>
      <c r="I2362" s="13"/>
    </row>
    <row r="2363" spans="1:9">
      <c r="A2363" s="1">
        <v>16.399999999999999</v>
      </c>
      <c r="B2363" s="27">
        <v>44441</v>
      </c>
      <c r="C2363" s="18">
        <f t="shared" si="215"/>
        <v>16.724999999999998</v>
      </c>
      <c r="D2363" s="18">
        <f t="shared" si="216"/>
        <v>16.404999999999998</v>
      </c>
      <c r="E2363" s="13">
        <f t="shared" si="217"/>
        <v>198</v>
      </c>
      <c r="F2363" s="13">
        <f t="shared" si="214"/>
        <v>0</v>
      </c>
      <c r="G2363" s="13"/>
      <c r="H2363" s="13">
        <f t="shared" si="218"/>
        <v>0</v>
      </c>
      <c r="I2363" s="13"/>
    </row>
    <row r="2364" spans="1:9">
      <c r="A2364" s="1">
        <v>16.899999999999999</v>
      </c>
      <c r="B2364" s="27">
        <v>44442</v>
      </c>
      <c r="C2364" s="18">
        <f t="shared" si="215"/>
        <v>17.224999999999998</v>
      </c>
      <c r="D2364" s="18">
        <f t="shared" si="216"/>
        <v>16.925000000000001</v>
      </c>
      <c r="E2364" s="13">
        <f t="shared" si="217"/>
        <v>198</v>
      </c>
      <c r="F2364" s="13">
        <f t="shared" si="214"/>
        <v>0</v>
      </c>
      <c r="G2364" s="13"/>
      <c r="H2364" s="13">
        <f t="shared" si="218"/>
        <v>0</v>
      </c>
      <c r="I2364" s="13"/>
    </row>
    <row r="2365" spans="1:9">
      <c r="A2365" s="1">
        <v>17.100000000000001</v>
      </c>
      <c r="B2365" s="27">
        <v>44443</v>
      </c>
      <c r="C2365" s="18">
        <f t="shared" si="215"/>
        <v>17.425000000000001</v>
      </c>
      <c r="D2365" s="18">
        <f t="shared" si="216"/>
        <v>17.205000000000002</v>
      </c>
      <c r="E2365" s="13">
        <f t="shared" si="217"/>
        <v>198</v>
      </c>
      <c r="F2365" s="13">
        <f t="shared" si="214"/>
        <v>0</v>
      </c>
      <c r="G2365" s="13"/>
      <c r="H2365" s="13">
        <f t="shared" si="218"/>
        <v>0</v>
      </c>
      <c r="I2365" s="13"/>
    </row>
    <row r="2366" spans="1:9">
      <c r="A2366" s="1">
        <v>17</v>
      </c>
      <c r="B2366" s="27">
        <v>44444</v>
      </c>
      <c r="C2366" s="18">
        <f t="shared" si="215"/>
        <v>17.324999999999999</v>
      </c>
      <c r="D2366" s="18">
        <f t="shared" si="216"/>
        <v>17.445</v>
      </c>
      <c r="E2366" s="13">
        <f t="shared" si="217"/>
        <v>198</v>
      </c>
      <c r="F2366" s="13">
        <f t="shared" si="214"/>
        <v>0</v>
      </c>
      <c r="G2366" s="13"/>
      <c r="H2366" s="13">
        <f t="shared" si="218"/>
        <v>0</v>
      </c>
      <c r="I2366" s="13"/>
    </row>
    <row r="2367" spans="1:9">
      <c r="A2367" s="1">
        <v>17</v>
      </c>
      <c r="B2367" s="27">
        <v>44445</v>
      </c>
      <c r="C2367" s="18">
        <f t="shared" si="215"/>
        <v>17.324999999999999</v>
      </c>
      <c r="D2367" s="18">
        <f t="shared" si="216"/>
        <v>17.544999999999998</v>
      </c>
      <c r="E2367" s="13">
        <f t="shared" si="217"/>
        <v>198</v>
      </c>
      <c r="F2367" s="13">
        <f t="shared" si="214"/>
        <v>0</v>
      </c>
      <c r="G2367" s="13"/>
      <c r="H2367" s="13">
        <f t="shared" si="218"/>
        <v>0</v>
      </c>
      <c r="I2367" s="13"/>
    </row>
    <row r="2368" spans="1:9">
      <c r="A2368" s="1">
        <v>17.600000000000001</v>
      </c>
      <c r="B2368" s="27">
        <v>44446</v>
      </c>
      <c r="C2368" s="18">
        <f t="shared" si="215"/>
        <v>17.925000000000001</v>
      </c>
      <c r="D2368" s="18">
        <f t="shared" si="216"/>
        <v>17.704999999999998</v>
      </c>
      <c r="E2368" s="13">
        <f t="shared" si="217"/>
        <v>198</v>
      </c>
      <c r="F2368" s="13">
        <f t="shared" si="214"/>
        <v>0</v>
      </c>
      <c r="G2368" s="13"/>
      <c r="H2368" s="13">
        <f t="shared" si="218"/>
        <v>0</v>
      </c>
      <c r="I2368" s="13"/>
    </row>
    <row r="2369" spans="1:9">
      <c r="A2369" s="1">
        <v>17.399999999999999</v>
      </c>
      <c r="B2369" s="27">
        <v>44447</v>
      </c>
      <c r="C2369" s="18">
        <f t="shared" si="215"/>
        <v>17.724999999999998</v>
      </c>
      <c r="D2369" s="18">
        <f t="shared" si="216"/>
        <v>18.145</v>
      </c>
      <c r="E2369" s="13">
        <f t="shared" si="217"/>
        <v>198</v>
      </c>
      <c r="F2369" s="13">
        <f t="shared" si="214"/>
        <v>0</v>
      </c>
      <c r="G2369" s="13"/>
      <c r="H2369" s="13">
        <f t="shared" si="218"/>
        <v>0</v>
      </c>
      <c r="I2369" s="13"/>
    </row>
    <row r="2370" spans="1:9">
      <c r="A2370" s="1">
        <v>17.899999999999999</v>
      </c>
      <c r="B2370" s="27">
        <v>44448</v>
      </c>
      <c r="C2370" s="18">
        <f t="shared" si="215"/>
        <v>18.224999999999998</v>
      </c>
      <c r="D2370" s="18">
        <f t="shared" si="216"/>
        <v>18.324999999999999</v>
      </c>
      <c r="E2370" s="13">
        <f t="shared" si="217"/>
        <v>198</v>
      </c>
      <c r="F2370" s="13">
        <f t="shared" si="214"/>
        <v>0</v>
      </c>
      <c r="G2370" s="13"/>
      <c r="H2370" s="13">
        <f t="shared" si="218"/>
        <v>0</v>
      </c>
      <c r="I2370" s="13"/>
    </row>
    <row r="2371" spans="1:9">
      <c r="A2371" s="1">
        <v>19.2</v>
      </c>
      <c r="B2371" s="27">
        <v>44449</v>
      </c>
      <c r="C2371" s="18">
        <f t="shared" si="215"/>
        <v>19.524999999999999</v>
      </c>
      <c r="D2371" s="18">
        <f t="shared" si="216"/>
        <v>18.544999999999998</v>
      </c>
      <c r="E2371" s="13">
        <f t="shared" si="217"/>
        <v>198</v>
      </c>
      <c r="F2371" s="13">
        <f t="shared" si="214"/>
        <v>0</v>
      </c>
      <c r="G2371" s="13"/>
      <c r="H2371" s="13">
        <f t="shared" si="218"/>
        <v>0</v>
      </c>
      <c r="I2371" s="13"/>
    </row>
    <row r="2372" spans="1:9">
      <c r="A2372" s="1">
        <v>17.899999999999999</v>
      </c>
      <c r="B2372" s="27">
        <v>44450</v>
      </c>
      <c r="C2372" s="18">
        <f t="shared" si="215"/>
        <v>18.224999999999998</v>
      </c>
      <c r="D2372" s="18">
        <f t="shared" si="216"/>
        <v>18.605</v>
      </c>
      <c r="E2372" s="13">
        <f t="shared" si="217"/>
        <v>198</v>
      </c>
      <c r="F2372" s="13">
        <f t="shared" si="214"/>
        <v>0</v>
      </c>
      <c r="G2372" s="13"/>
      <c r="H2372" s="13">
        <f t="shared" si="218"/>
        <v>0</v>
      </c>
      <c r="I2372" s="13"/>
    </row>
    <row r="2373" spans="1:9">
      <c r="A2373" s="1">
        <v>18.7</v>
      </c>
      <c r="B2373" s="27">
        <v>44451</v>
      </c>
      <c r="C2373" s="18">
        <f t="shared" si="215"/>
        <v>19.024999999999999</v>
      </c>
      <c r="D2373" s="18">
        <f t="shared" si="216"/>
        <v>18.645</v>
      </c>
      <c r="E2373" s="13">
        <f t="shared" si="217"/>
        <v>198</v>
      </c>
      <c r="F2373" s="13">
        <f t="shared" si="214"/>
        <v>0</v>
      </c>
      <c r="G2373" s="13"/>
      <c r="H2373" s="13">
        <f t="shared" si="218"/>
        <v>0</v>
      </c>
      <c r="I2373" s="13"/>
    </row>
    <row r="2374" spans="1:9">
      <c r="A2374" s="1">
        <v>17.7</v>
      </c>
      <c r="B2374" s="27">
        <v>44452</v>
      </c>
      <c r="C2374" s="18">
        <f t="shared" si="215"/>
        <v>18.024999999999999</v>
      </c>
      <c r="D2374" s="18">
        <f t="shared" si="216"/>
        <v>18.465</v>
      </c>
      <c r="E2374" s="13">
        <f t="shared" si="217"/>
        <v>198</v>
      </c>
      <c r="F2374" s="13">
        <f t="shared" si="214"/>
        <v>0</v>
      </c>
      <c r="G2374" s="13"/>
      <c r="H2374" s="13">
        <f t="shared" si="218"/>
        <v>0</v>
      </c>
      <c r="I2374" s="13"/>
    </row>
    <row r="2375" spans="1:9">
      <c r="A2375" s="1">
        <v>18.100000000000001</v>
      </c>
      <c r="B2375" s="27">
        <v>44453</v>
      </c>
      <c r="C2375" s="18">
        <f t="shared" si="215"/>
        <v>18.425000000000001</v>
      </c>
      <c r="D2375" s="18">
        <f t="shared" si="216"/>
        <v>18.524999999999999</v>
      </c>
      <c r="E2375" s="13">
        <f t="shared" si="217"/>
        <v>198</v>
      </c>
      <c r="F2375" s="13">
        <f t="shared" si="214"/>
        <v>0</v>
      </c>
      <c r="G2375" s="13"/>
      <c r="H2375" s="13">
        <f t="shared" si="218"/>
        <v>0</v>
      </c>
      <c r="I2375" s="13"/>
    </row>
    <row r="2376" spans="1:9">
      <c r="A2376" s="1">
        <v>18.3</v>
      </c>
      <c r="B2376" s="27">
        <v>44454</v>
      </c>
      <c r="C2376" s="18">
        <f t="shared" si="215"/>
        <v>18.625</v>
      </c>
      <c r="D2376" s="18">
        <f t="shared" si="216"/>
        <v>17.684999999999999</v>
      </c>
      <c r="E2376" s="13">
        <f t="shared" si="217"/>
        <v>198</v>
      </c>
      <c r="F2376" s="13">
        <f t="shared" si="214"/>
        <v>0</v>
      </c>
      <c r="G2376" s="13"/>
      <c r="H2376" s="13">
        <f t="shared" si="218"/>
        <v>0</v>
      </c>
      <c r="I2376" s="13"/>
    </row>
    <row r="2377" spans="1:9">
      <c r="A2377" s="1">
        <v>18.2</v>
      </c>
      <c r="B2377" s="27">
        <v>44455</v>
      </c>
      <c r="C2377" s="18">
        <f t="shared" si="215"/>
        <v>18.524999999999999</v>
      </c>
      <c r="D2377" s="18">
        <f t="shared" si="216"/>
        <v>16.984999999999996</v>
      </c>
      <c r="E2377" s="13">
        <f t="shared" si="217"/>
        <v>198</v>
      </c>
      <c r="F2377" s="13">
        <f t="shared" si="214"/>
        <v>0</v>
      </c>
      <c r="G2377" s="13"/>
      <c r="H2377" s="13">
        <f t="shared" si="218"/>
        <v>0</v>
      </c>
      <c r="I2377" s="13"/>
    </row>
    <row r="2378" spans="1:9">
      <c r="A2378" s="1">
        <v>14.5</v>
      </c>
      <c r="B2378" s="27">
        <v>44456</v>
      </c>
      <c r="C2378" s="18">
        <f t="shared" si="215"/>
        <v>14.824999999999999</v>
      </c>
      <c r="D2378" s="18">
        <f t="shared" si="216"/>
        <v>15.705000000000002</v>
      </c>
      <c r="E2378" s="13">
        <f t="shared" si="217"/>
        <v>198</v>
      </c>
      <c r="F2378" s="13">
        <f t="shared" si="214"/>
        <v>0</v>
      </c>
      <c r="G2378" s="13"/>
      <c r="H2378" s="13">
        <f t="shared" si="218"/>
        <v>0</v>
      </c>
      <c r="I2378" s="13"/>
    </row>
    <row r="2379" spans="1:9">
      <c r="A2379" s="1">
        <v>14.2</v>
      </c>
      <c r="B2379" s="27">
        <v>44457</v>
      </c>
      <c r="C2379" s="18">
        <f t="shared" si="215"/>
        <v>14.524999999999999</v>
      </c>
      <c r="D2379" s="18">
        <f t="shared" si="216"/>
        <v>14.304999999999998</v>
      </c>
      <c r="E2379" s="13">
        <f t="shared" si="217"/>
        <v>198</v>
      </c>
      <c r="F2379" s="13">
        <f t="shared" si="214"/>
        <v>0</v>
      </c>
      <c r="G2379" s="13"/>
      <c r="H2379" s="13">
        <f t="shared" si="218"/>
        <v>0</v>
      </c>
      <c r="I2379" s="13"/>
    </row>
    <row r="2380" spans="1:9">
      <c r="A2380" s="1">
        <v>11.7</v>
      </c>
      <c r="B2380" s="27">
        <v>44458</v>
      </c>
      <c r="C2380" s="18">
        <f t="shared" si="215"/>
        <v>12.024999999999999</v>
      </c>
      <c r="D2380" s="18">
        <f t="shared" si="216"/>
        <v>13.025</v>
      </c>
      <c r="E2380" s="13">
        <f t="shared" si="217"/>
        <v>198</v>
      </c>
      <c r="F2380" s="13">
        <f t="shared" si="214"/>
        <v>1.2587500000000005</v>
      </c>
      <c r="G2380" s="13"/>
      <c r="H2380" s="13">
        <f t="shared" si="218"/>
        <v>0</v>
      </c>
      <c r="I2380" s="13"/>
    </row>
    <row r="2381" spans="1:9">
      <c r="A2381" s="1">
        <v>11.3</v>
      </c>
      <c r="B2381" s="27">
        <v>44459</v>
      </c>
      <c r="C2381" s="18">
        <f t="shared" si="215"/>
        <v>11.625</v>
      </c>
      <c r="D2381" s="18">
        <f t="shared" si="216"/>
        <v>12.744999999999999</v>
      </c>
      <c r="E2381" s="13">
        <f t="shared" si="217"/>
        <v>198</v>
      </c>
      <c r="F2381" s="13">
        <f t="shared" si="214"/>
        <v>1.3854166666666667</v>
      </c>
      <c r="G2381" s="13"/>
      <c r="H2381" s="13">
        <f t="shared" si="218"/>
        <v>0</v>
      </c>
      <c r="I2381" s="13"/>
    </row>
    <row r="2382" spans="1:9">
      <c r="A2382" s="1">
        <v>11.8</v>
      </c>
      <c r="B2382" s="27">
        <v>44460</v>
      </c>
      <c r="C2382" s="18">
        <f t="shared" si="215"/>
        <v>12.125</v>
      </c>
      <c r="D2382" s="18">
        <f t="shared" si="216"/>
        <v>12.965</v>
      </c>
      <c r="E2382" s="13">
        <f t="shared" si="217"/>
        <v>198</v>
      </c>
      <c r="F2382" s="13">
        <f t="shared" si="214"/>
        <v>1.2270833333333333</v>
      </c>
      <c r="G2382" s="13"/>
      <c r="H2382" s="13">
        <f t="shared" si="218"/>
        <v>0</v>
      </c>
      <c r="I2382" s="13"/>
    </row>
    <row r="2383" spans="1:9">
      <c r="A2383" s="1">
        <v>13.100000000000001</v>
      </c>
      <c r="B2383" s="27">
        <v>44461</v>
      </c>
      <c r="C2383" s="18">
        <f t="shared" si="215"/>
        <v>13.425000000000001</v>
      </c>
      <c r="D2383" s="18">
        <f t="shared" si="216"/>
        <v>13.805000000000001</v>
      </c>
      <c r="E2383" s="13">
        <f t="shared" si="217"/>
        <v>198</v>
      </c>
      <c r="F2383" s="13">
        <f t="shared" si="214"/>
        <v>0</v>
      </c>
      <c r="G2383" s="13"/>
      <c r="H2383" s="13">
        <f t="shared" si="218"/>
        <v>0</v>
      </c>
      <c r="I2383" s="13"/>
    </row>
    <row r="2384" spans="1:9">
      <c r="A2384" s="1">
        <v>15.3</v>
      </c>
      <c r="B2384" s="27">
        <v>44462</v>
      </c>
      <c r="C2384" s="18">
        <f t="shared" si="215"/>
        <v>15.625</v>
      </c>
      <c r="D2384" s="18">
        <f t="shared" si="216"/>
        <v>14.885</v>
      </c>
      <c r="E2384" s="13">
        <f t="shared" si="217"/>
        <v>198</v>
      </c>
      <c r="F2384" s="13">
        <f t="shared" si="214"/>
        <v>0</v>
      </c>
      <c r="G2384" s="13"/>
      <c r="H2384" s="13">
        <f t="shared" si="218"/>
        <v>0</v>
      </c>
      <c r="I2384" s="13"/>
    </row>
    <row r="2385" spans="1:9">
      <c r="A2385" s="1">
        <v>15.9</v>
      </c>
      <c r="B2385" s="27">
        <v>44463</v>
      </c>
      <c r="C2385" s="18">
        <f t="shared" si="215"/>
        <v>16.225000000000001</v>
      </c>
      <c r="D2385" s="18">
        <f t="shared" si="216"/>
        <v>15.805000000000001</v>
      </c>
      <c r="E2385" s="13">
        <f t="shared" si="217"/>
        <v>198</v>
      </c>
      <c r="F2385" s="13">
        <f t="shared" si="214"/>
        <v>0</v>
      </c>
      <c r="G2385" s="13"/>
      <c r="H2385" s="13">
        <f t="shared" si="218"/>
        <v>0</v>
      </c>
      <c r="I2385" s="13"/>
    </row>
    <row r="2386" spans="1:9">
      <c r="A2386" s="1">
        <v>16.7</v>
      </c>
      <c r="B2386" s="27">
        <v>44464</v>
      </c>
      <c r="C2386" s="18">
        <f t="shared" si="215"/>
        <v>17.024999999999999</v>
      </c>
      <c r="D2386" s="18">
        <f t="shared" si="216"/>
        <v>16.524999999999999</v>
      </c>
      <c r="E2386" s="13">
        <f t="shared" si="217"/>
        <v>198</v>
      </c>
      <c r="F2386" s="13">
        <f t="shared" ref="F2386:F2449" si="219">IF(F$16-$C2386&gt;0,(F$16+F$14-$C2386)*F$15/30,0)</f>
        <v>0</v>
      </c>
      <c r="G2386" s="13"/>
      <c r="H2386" s="13">
        <f t="shared" si="218"/>
        <v>0</v>
      </c>
      <c r="I2386" s="13"/>
    </row>
    <row r="2387" spans="1:9">
      <c r="A2387" s="1">
        <v>16.399999999999999</v>
      </c>
      <c r="B2387" s="27">
        <v>44465</v>
      </c>
      <c r="C2387" s="18">
        <f t="shared" si="215"/>
        <v>16.724999999999998</v>
      </c>
      <c r="D2387" s="18">
        <f t="shared" si="216"/>
        <v>16.664999999999999</v>
      </c>
      <c r="E2387" s="13">
        <f t="shared" si="217"/>
        <v>198</v>
      </c>
      <c r="F2387" s="13">
        <f t="shared" si="219"/>
        <v>0</v>
      </c>
      <c r="G2387" s="13"/>
      <c r="H2387" s="13">
        <f t="shared" si="218"/>
        <v>0</v>
      </c>
      <c r="I2387" s="13"/>
    </row>
    <row r="2388" spans="1:9">
      <c r="A2388" s="1">
        <v>16.7</v>
      </c>
      <c r="B2388" s="27">
        <v>44466</v>
      </c>
      <c r="C2388" s="18">
        <f t="shared" si="215"/>
        <v>17.024999999999999</v>
      </c>
      <c r="D2388" s="18">
        <f t="shared" si="216"/>
        <v>16.425000000000001</v>
      </c>
      <c r="E2388" s="13">
        <f t="shared" si="217"/>
        <v>198</v>
      </c>
      <c r="F2388" s="13">
        <f t="shared" si="219"/>
        <v>0</v>
      </c>
      <c r="G2388" s="13"/>
      <c r="H2388" s="13">
        <f t="shared" si="218"/>
        <v>0</v>
      </c>
      <c r="I2388" s="13"/>
    </row>
    <row r="2389" spans="1:9">
      <c r="A2389" s="1">
        <v>16</v>
      </c>
      <c r="B2389" s="27">
        <v>44467</v>
      </c>
      <c r="C2389" s="18">
        <f t="shared" si="215"/>
        <v>16.324999999999999</v>
      </c>
      <c r="D2389" s="18">
        <f t="shared" si="216"/>
        <v>15.425000000000001</v>
      </c>
      <c r="E2389" s="13">
        <f t="shared" si="217"/>
        <v>198</v>
      </c>
      <c r="F2389" s="13">
        <f t="shared" si="219"/>
        <v>0</v>
      </c>
      <c r="G2389" s="13"/>
      <c r="H2389" s="13">
        <f t="shared" si="218"/>
        <v>0</v>
      </c>
      <c r="I2389" s="13"/>
    </row>
    <row r="2390" spans="1:9">
      <c r="A2390" s="1">
        <v>14.7</v>
      </c>
      <c r="B2390" s="27">
        <v>44468</v>
      </c>
      <c r="C2390" s="18">
        <f t="shared" si="215"/>
        <v>15.024999999999999</v>
      </c>
      <c r="D2390" s="18">
        <f t="shared" si="216"/>
        <v>14.244999999999999</v>
      </c>
      <c r="E2390" s="13">
        <f t="shared" si="217"/>
        <v>198</v>
      </c>
      <c r="F2390" s="13">
        <f t="shared" si="219"/>
        <v>0</v>
      </c>
      <c r="G2390" s="13"/>
      <c r="H2390" s="13">
        <f t="shared" si="218"/>
        <v>0</v>
      </c>
      <c r="I2390" s="13"/>
    </row>
    <row r="2391" spans="1:9">
      <c r="A2391" s="1">
        <v>11.7</v>
      </c>
      <c r="B2391" s="27">
        <v>44469</v>
      </c>
      <c r="C2391" s="18">
        <f t="shared" si="215"/>
        <v>12.024999999999999</v>
      </c>
      <c r="D2391" s="18">
        <f t="shared" si="216"/>
        <v>13.505000000000001</v>
      </c>
      <c r="E2391" s="13">
        <f t="shared" si="217"/>
        <v>198</v>
      </c>
      <c r="F2391" s="13">
        <f t="shared" si="219"/>
        <v>1.2587500000000005</v>
      </c>
      <c r="G2391" s="13"/>
      <c r="H2391" s="13">
        <f t="shared" si="218"/>
        <v>0</v>
      </c>
      <c r="I2391" s="13"/>
    </row>
    <row r="2392" spans="1:9">
      <c r="A2392" s="1">
        <v>10.5</v>
      </c>
      <c r="B2392" s="27">
        <v>44470</v>
      </c>
      <c r="C2392" s="18">
        <f t="shared" si="215"/>
        <v>10.824999999999999</v>
      </c>
      <c r="D2392" s="18">
        <f t="shared" si="216"/>
        <v>12.865</v>
      </c>
      <c r="E2392" s="13">
        <f t="shared" si="217"/>
        <v>198</v>
      </c>
      <c r="F2392" s="13">
        <f t="shared" si="219"/>
        <v>1.6387500000000004</v>
      </c>
      <c r="G2392" s="13"/>
      <c r="H2392" s="13">
        <f t="shared" si="218"/>
        <v>0</v>
      </c>
      <c r="I2392" s="13"/>
    </row>
    <row r="2393" spans="1:9">
      <c r="A2393" s="1">
        <v>13</v>
      </c>
      <c r="B2393" s="27">
        <v>44471</v>
      </c>
      <c r="C2393" s="18">
        <f t="shared" si="215"/>
        <v>13.324999999999999</v>
      </c>
      <c r="D2393" s="18">
        <f t="shared" si="216"/>
        <v>12.565</v>
      </c>
      <c r="E2393" s="13">
        <f t="shared" si="217"/>
        <v>198</v>
      </c>
      <c r="F2393" s="13">
        <f t="shared" si="219"/>
        <v>0</v>
      </c>
      <c r="G2393" s="13"/>
      <c r="H2393" s="13">
        <f t="shared" si="218"/>
        <v>0</v>
      </c>
      <c r="I2393" s="13"/>
    </row>
    <row r="2394" spans="1:9">
      <c r="A2394" s="1">
        <v>12.8</v>
      </c>
      <c r="B2394" s="27">
        <v>44472</v>
      </c>
      <c r="C2394" s="18">
        <f t="shared" si="215"/>
        <v>13.125</v>
      </c>
      <c r="D2394" s="18">
        <f t="shared" si="216"/>
        <v>13.225</v>
      </c>
      <c r="E2394" s="13">
        <f t="shared" si="217"/>
        <v>198</v>
      </c>
      <c r="F2394" s="13">
        <f t="shared" si="219"/>
        <v>0</v>
      </c>
      <c r="G2394" s="13"/>
      <c r="H2394" s="13">
        <f t="shared" si="218"/>
        <v>0</v>
      </c>
      <c r="I2394" s="13"/>
    </row>
    <row r="2395" spans="1:9">
      <c r="A2395" s="1">
        <v>13.2</v>
      </c>
      <c r="B2395" s="27">
        <v>44473</v>
      </c>
      <c r="C2395" s="18">
        <f t="shared" si="215"/>
        <v>13.524999999999999</v>
      </c>
      <c r="D2395" s="18">
        <f t="shared" si="216"/>
        <v>13.664999999999997</v>
      </c>
      <c r="E2395" s="13">
        <f t="shared" si="217"/>
        <v>198</v>
      </c>
      <c r="F2395" s="13">
        <f t="shared" si="219"/>
        <v>0</v>
      </c>
      <c r="G2395" s="13"/>
      <c r="H2395" s="13">
        <f t="shared" si="218"/>
        <v>0</v>
      </c>
      <c r="I2395" s="13"/>
    </row>
    <row r="2396" spans="1:9">
      <c r="A2396" s="1">
        <v>15</v>
      </c>
      <c r="B2396" s="27">
        <v>44474</v>
      </c>
      <c r="C2396" s="18">
        <f t="shared" si="215"/>
        <v>15.324999999999999</v>
      </c>
      <c r="D2396" s="18">
        <f t="shared" si="216"/>
        <v>13.464999999999998</v>
      </c>
      <c r="E2396" s="13">
        <f t="shared" si="217"/>
        <v>198</v>
      </c>
      <c r="F2396" s="13">
        <f t="shared" si="219"/>
        <v>0</v>
      </c>
      <c r="G2396" s="13"/>
      <c r="H2396" s="13">
        <f t="shared" si="218"/>
        <v>0</v>
      </c>
      <c r="I2396" s="13"/>
    </row>
    <row r="2397" spans="1:9">
      <c r="A2397" s="1">
        <v>12.7</v>
      </c>
      <c r="B2397" s="27">
        <v>44475</v>
      </c>
      <c r="C2397" s="18">
        <f t="shared" si="215"/>
        <v>13.024999999999999</v>
      </c>
      <c r="D2397" s="18">
        <f t="shared" si="216"/>
        <v>13.285</v>
      </c>
      <c r="E2397" s="13">
        <f t="shared" si="217"/>
        <v>198</v>
      </c>
      <c r="F2397" s="13">
        <f t="shared" si="219"/>
        <v>0</v>
      </c>
      <c r="G2397" s="13"/>
      <c r="H2397" s="13">
        <f t="shared" si="218"/>
        <v>0</v>
      </c>
      <c r="I2397" s="13"/>
    </row>
    <row r="2398" spans="1:9">
      <c r="A2398" s="1">
        <v>12</v>
      </c>
      <c r="B2398" s="27">
        <v>44476</v>
      </c>
      <c r="C2398" s="18">
        <f t="shared" si="215"/>
        <v>12.324999999999999</v>
      </c>
      <c r="D2398" s="18">
        <f t="shared" si="216"/>
        <v>12.124999999999998</v>
      </c>
      <c r="E2398" s="13">
        <f t="shared" si="217"/>
        <v>198</v>
      </c>
      <c r="F2398" s="13">
        <f t="shared" si="219"/>
        <v>1.1637500000000003</v>
      </c>
      <c r="G2398" s="13"/>
      <c r="H2398" s="13">
        <f t="shared" si="218"/>
        <v>0</v>
      </c>
      <c r="I2398" s="13"/>
    </row>
    <row r="2399" spans="1:9">
      <c r="A2399" s="1">
        <v>11.899999999999999</v>
      </c>
      <c r="B2399" s="27">
        <v>44477</v>
      </c>
      <c r="C2399" s="18">
        <f t="shared" si="215"/>
        <v>12.224999999999998</v>
      </c>
      <c r="D2399" s="18">
        <f t="shared" si="216"/>
        <v>10.205</v>
      </c>
      <c r="E2399" s="13">
        <f t="shared" si="217"/>
        <v>198</v>
      </c>
      <c r="F2399" s="13">
        <f t="shared" si="219"/>
        <v>1.1954166666666672</v>
      </c>
      <c r="G2399" s="13"/>
      <c r="H2399" s="13">
        <f t="shared" si="218"/>
        <v>0</v>
      </c>
      <c r="I2399" s="13"/>
    </row>
    <row r="2400" spans="1:9">
      <c r="A2400" s="1">
        <v>7.3999999999999986</v>
      </c>
      <c r="B2400" s="27">
        <v>44478</v>
      </c>
      <c r="C2400" s="18">
        <f t="shared" si="215"/>
        <v>7.7249999999999988</v>
      </c>
      <c r="D2400" s="18">
        <f t="shared" si="216"/>
        <v>8.9649999999999999</v>
      </c>
      <c r="E2400" s="13">
        <f t="shared" si="217"/>
        <v>198</v>
      </c>
      <c r="F2400" s="13">
        <f t="shared" si="219"/>
        <v>2.6204166666666677</v>
      </c>
      <c r="G2400" s="13"/>
      <c r="H2400" s="13">
        <f t="shared" si="218"/>
        <v>0</v>
      </c>
      <c r="I2400" s="13"/>
    </row>
    <row r="2401" spans="1:9">
      <c r="A2401" s="1">
        <v>5.3999999999999986</v>
      </c>
      <c r="B2401" s="27">
        <v>44479</v>
      </c>
      <c r="C2401" s="18">
        <f t="shared" si="215"/>
        <v>5.7249999999999988</v>
      </c>
      <c r="D2401" s="18">
        <f t="shared" si="216"/>
        <v>8.264999999999997</v>
      </c>
      <c r="E2401" s="13">
        <f t="shared" si="217"/>
        <v>198</v>
      </c>
      <c r="F2401" s="13">
        <f t="shared" si="219"/>
        <v>3.253750000000001</v>
      </c>
      <c r="G2401" s="13"/>
      <c r="H2401" s="13">
        <f t="shared" si="218"/>
        <v>0</v>
      </c>
      <c r="I2401" s="13"/>
    </row>
    <row r="2402" spans="1:9">
      <c r="A2402" s="1">
        <v>6.5</v>
      </c>
      <c r="B2402" s="27">
        <v>44480</v>
      </c>
      <c r="C2402" s="18">
        <f t="shared" si="215"/>
        <v>6.8250000000000002</v>
      </c>
      <c r="D2402" s="18">
        <f t="shared" si="216"/>
        <v>7.1849999999999996</v>
      </c>
      <c r="E2402" s="13">
        <f t="shared" si="217"/>
        <v>198</v>
      </c>
      <c r="F2402" s="13">
        <f t="shared" si="219"/>
        <v>2.905416666666667</v>
      </c>
      <c r="G2402" s="13"/>
      <c r="H2402" s="13">
        <f t="shared" si="218"/>
        <v>0</v>
      </c>
      <c r="I2402" s="13"/>
    </row>
    <row r="2403" spans="1:9">
      <c r="A2403" s="1">
        <v>8.5</v>
      </c>
      <c r="B2403" s="27">
        <v>44481</v>
      </c>
      <c r="C2403" s="18">
        <f t="shared" si="215"/>
        <v>8.8249999999999993</v>
      </c>
      <c r="D2403" s="18">
        <f t="shared" si="216"/>
        <v>7.0650000000000004</v>
      </c>
      <c r="E2403" s="13">
        <f t="shared" si="217"/>
        <v>198</v>
      </c>
      <c r="F2403" s="13">
        <f t="shared" si="219"/>
        <v>2.2720833333333337</v>
      </c>
      <c r="G2403" s="13"/>
      <c r="H2403" s="13">
        <f t="shared" si="218"/>
        <v>0</v>
      </c>
      <c r="I2403" s="13"/>
    </row>
    <row r="2404" spans="1:9">
      <c r="A2404" s="1">
        <v>6.5</v>
      </c>
      <c r="B2404" s="27">
        <v>44482</v>
      </c>
      <c r="C2404" s="18">
        <f t="shared" si="215"/>
        <v>6.8250000000000002</v>
      </c>
      <c r="D2404" s="18">
        <f t="shared" si="216"/>
        <v>8.2050000000000001</v>
      </c>
      <c r="E2404" s="13">
        <f t="shared" si="217"/>
        <v>198</v>
      </c>
      <c r="F2404" s="13">
        <f t="shared" si="219"/>
        <v>2.905416666666667</v>
      </c>
      <c r="G2404" s="13"/>
      <c r="H2404" s="13">
        <f t="shared" si="218"/>
        <v>0</v>
      </c>
      <c r="I2404" s="13"/>
    </row>
    <row r="2405" spans="1:9">
      <c r="A2405" s="1">
        <v>6.8000000000000007</v>
      </c>
      <c r="B2405" s="27">
        <v>44483</v>
      </c>
      <c r="C2405" s="18">
        <f t="shared" si="215"/>
        <v>7.1250000000000009</v>
      </c>
      <c r="D2405" s="18">
        <f t="shared" si="216"/>
        <v>8.3650000000000002</v>
      </c>
      <c r="E2405" s="13">
        <f t="shared" si="217"/>
        <v>198</v>
      </c>
      <c r="F2405" s="13">
        <f t="shared" si="219"/>
        <v>2.8104166666666668</v>
      </c>
      <c r="G2405" s="13"/>
      <c r="H2405" s="13">
        <f t="shared" si="218"/>
        <v>0</v>
      </c>
      <c r="I2405" s="13"/>
    </row>
    <row r="2406" spans="1:9">
      <c r="A2406" s="1">
        <v>11.100000000000001</v>
      </c>
      <c r="B2406" s="27">
        <v>44484</v>
      </c>
      <c r="C2406" s="18">
        <f t="shared" si="215"/>
        <v>11.425000000000001</v>
      </c>
      <c r="D2406" s="18">
        <f t="shared" si="216"/>
        <v>7.7450000000000001</v>
      </c>
      <c r="E2406" s="13">
        <f t="shared" si="217"/>
        <v>198</v>
      </c>
      <c r="F2406" s="13">
        <f t="shared" si="219"/>
        <v>1.4487499999999998</v>
      </c>
      <c r="G2406" s="13"/>
      <c r="H2406" s="13">
        <f t="shared" si="218"/>
        <v>0</v>
      </c>
      <c r="I2406" s="13"/>
    </row>
    <row r="2407" spans="1:9">
      <c r="A2407" s="1">
        <v>7.3000000000000007</v>
      </c>
      <c r="B2407" s="27">
        <v>44485</v>
      </c>
      <c r="C2407" s="18">
        <f t="shared" si="215"/>
        <v>7.6250000000000009</v>
      </c>
      <c r="D2407" s="18">
        <f t="shared" si="216"/>
        <v>8.4250000000000007</v>
      </c>
      <c r="E2407" s="13">
        <f t="shared" si="217"/>
        <v>198</v>
      </c>
      <c r="F2407" s="13">
        <f t="shared" si="219"/>
        <v>2.6520833333333331</v>
      </c>
      <c r="G2407" s="13"/>
      <c r="H2407" s="13">
        <f t="shared" si="218"/>
        <v>0</v>
      </c>
      <c r="I2407" s="13"/>
    </row>
    <row r="2408" spans="1:9">
      <c r="A2408" s="1">
        <v>5.3999999999999986</v>
      </c>
      <c r="B2408" s="27">
        <v>44486</v>
      </c>
      <c r="C2408" s="18">
        <f t="shared" si="215"/>
        <v>5.7249999999999988</v>
      </c>
      <c r="D2408" s="18">
        <f t="shared" si="216"/>
        <v>9.2650000000000006</v>
      </c>
      <c r="E2408" s="13">
        <f t="shared" si="217"/>
        <v>198</v>
      </c>
      <c r="F2408" s="13">
        <f t="shared" si="219"/>
        <v>3.253750000000001</v>
      </c>
      <c r="G2408" s="13"/>
      <c r="H2408" s="13">
        <f t="shared" si="218"/>
        <v>0</v>
      </c>
      <c r="I2408" s="13"/>
    </row>
    <row r="2409" spans="1:9">
      <c r="A2409" s="1">
        <v>9.8999999999999986</v>
      </c>
      <c r="B2409" s="27">
        <v>44487</v>
      </c>
      <c r="C2409" s="18">
        <f t="shared" si="215"/>
        <v>10.224999999999998</v>
      </c>
      <c r="D2409" s="18">
        <f t="shared" si="216"/>
        <v>10.324999999999998</v>
      </c>
      <c r="E2409" s="13">
        <f t="shared" si="217"/>
        <v>198</v>
      </c>
      <c r="F2409" s="13">
        <f t="shared" si="219"/>
        <v>1.8287500000000005</v>
      </c>
      <c r="G2409" s="13"/>
      <c r="H2409" s="13">
        <f t="shared" si="218"/>
        <v>0</v>
      </c>
      <c r="I2409" s="13"/>
    </row>
    <row r="2410" spans="1:9">
      <c r="A2410" s="1">
        <v>11</v>
      </c>
      <c r="B2410" s="27">
        <v>44488</v>
      </c>
      <c r="C2410" s="18">
        <f t="shared" si="215"/>
        <v>11.324999999999999</v>
      </c>
      <c r="D2410" s="18">
        <f t="shared" si="216"/>
        <v>11.604999999999999</v>
      </c>
      <c r="E2410" s="13">
        <f t="shared" si="217"/>
        <v>198</v>
      </c>
      <c r="F2410" s="13">
        <f t="shared" si="219"/>
        <v>1.4804166666666669</v>
      </c>
      <c r="G2410" s="13"/>
      <c r="H2410" s="13">
        <f t="shared" si="218"/>
        <v>0</v>
      </c>
      <c r="I2410" s="13"/>
    </row>
    <row r="2411" spans="1:9">
      <c r="A2411" s="1">
        <v>16.399999999999999</v>
      </c>
      <c r="B2411" s="27">
        <v>44489</v>
      </c>
      <c r="C2411" s="18">
        <f t="shared" si="215"/>
        <v>16.724999999999998</v>
      </c>
      <c r="D2411" s="18">
        <f t="shared" si="216"/>
        <v>12.204999999999998</v>
      </c>
      <c r="E2411" s="13">
        <f t="shared" si="217"/>
        <v>198</v>
      </c>
      <c r="F2411" s="13">
        <f t="shared" si="219"/>
        <v>0</v>
      </c>
      <c r="G2411" s="13"/>
      <c r="H2411" s="13">
        <f t="shared" si="218"/>
        <v>0</v>
      </c>
      <c r="I2411" s="13"/>
    </row>
    <row r="2412" spans="1:9">
      <c r="A2412" s="1">
        <v>13.7</v>
      </c>
      <c r="B2412" s="27">
        <v>44490</v>
      </c>
      <c r="C2412" s="18">
        <f t="shared" ref="C2412:C2473" si="220">A2412+A$16</f>
        <v>14.024999999999999</v>
      </c>
      <c r="D2412" s="18">
        <f t="shared" ref="D2412:D2473" si="221">SUM(C2410:C2414)/5</f>
        <v>11.705</v>
      </c>
      <c r="E2412" s="13">
        <f t="shared" ref="E2412:E2473" si="222">E2411+H2412</f>
        <v>198</v>
      </c>
      <c r="F2412" s="13">
        <f t="shared" si="219"/>
        <v>0</v>
      </c>
      <c r="G2412" s="13"/>
      <c r="H2412" s="13">
        <f t="shared" ref="H2412:H2473" si="223">IF(F2412&gt;H$15,1,0)</f>
        <v>0</v>
      </c>
      <c r="I2412" s="13"/>
    </row>
    <row r="2413" spans="1:9">
      <c r="A2413" s="1">
        <v>8.3999999999999986</v>
      </c>
      <c r="B2413" s="27">
        <v>44491</v>
      </c>
      <c r="C2413" s="18">
        <f t="shared" si="220"/>
        <v>8.7249999999999979</v>
      </c>
      <c r="D2413" s="18">
        <f t="shared" si="221"/>
        <v>10.425000000000001</v>
      </c>
      <c r="E2413" s="13">
        <f t="shared" si="222"/>
        <v>198</v>
      </c>
      <c r="F2413" s="13">
        <f t="shared" si="219"/>
        <v>2.3037500000000009</v>
      </c>
      <c r="G2413" s="13"/>
      <c r="H2413" s="13">
        <f t="shared" si="223"/>
        <v>0</v>
      </c>
      <c r="I2413" s="13"/>
    </row>
    <row r="2414" spans="1:9">
      <c r="A2414" s="1">
        <v>7.3999999999999986</v>
      </c>
      <c r="B2414" s="27">
        <v>44492</v>
      </c>
      <c r="C2414" s="18">
        <f t="shared" si="220"/>
        <v>7.7249999999999988</v>
      </c>
      <c r="D2414" s="18">
        <f t="shared" si="221"/>
        <v>8.0449999999999999</v>
      </c>
      <c r="E2414" s="13">
        <f t="shared" si="222"/>
        <v>198</v>
      </c>
      <c r="F2414" s="13">
        <f t="shared" si="219"/>
        <v>2.6204166666666677</v>
      </c>
      <c r="G2414" s="13"/>
      <c r="H2414" s="13">
        <f t="shared" si="223"/>
        <v>0</v>
      </c>
      <c r="I2414" s="13"/>
    </row>
    <row r="2415" spans="1:9">
      <c r="A2415" s="1">
        <v>4.6000000000000014</v>
      </c>
      <c r="B2415" s="27">
        <v>44493</v>
      </c>
      <c r="C2415" s="18">
        <f t="shared" si="220"/>
        <v>4.9250000000000016</v>
      </c>
      <c r="D2415" s="18">
        <f t="shared" si="221"/>
        <v>6.5849999999999991</v>
      </c>
      <c r="E2415" s="13">
        <f t="shared" si="222"/>
        <v>198</v>
      </c>
      <c r="F2415" s="13">
        <f t="shared" si="219"/>
        <v>3.5070833333333331</v>
      </c>
      <c r="G2415" s="13"/>
      <c r="H2415" s="13">
        <f t="shared" si="223"/>
        <v>0</v>
      </c>
      <c r="I2415" s="13"/>
    </row>
    <row r="2416" spans="1:9">
      <c r="A2416" s="1">
        <v>4.5</v>
      </c>
      <c r="B2416" s="27">
        <v>44494</v>
      </c>
      <c r="C2416" s="18">
        <f t="shared" si="220"/>
        <v>4.8250000000000002</v>
      </c>
      <c r="D2416" s="18">
        <f t="shared" si="221"/>
        <v>6.4849999999999994</v>
      </c>
      <c r="E2416" s="13">
        <f t="shared" si="222"/>
        <v>198</v>
      </c>
      <c r="F2416" s="13">
        <f t="shared" si="219"/>
        <v>3.5387500000000003</v>
      </c>
      <c r="G2416" s="13"/>
      <c r="H2416" s="13">
        <f t="shared" si="223"/>
        <v>0</v>
      </c>
      <c r="I2416" s="13"/>
    </row>
    <row r="2417" spans="1:9">
      <c r="A2417" s="1">
        <v>6.3999999999999986</v>
      </c>
      <c r="B2417" s="27">
        <v>44495</v>
      </c>
      <c r="C2417" s="18">
        <f t="shared" si="220"/>
        <v>6.7249999999999988</v>
      </c>
      <c r="D2417" s="18">
        <f t="shared" si="221"/>
        <v>6.2649999999999997</v>
      </c>
      <c r="E2417" s="13">
        <f t="shared" si="222"/>
        <v>198</v>
      </c>
      <c r="F2417" s="13">
        <f t="shared" si="219"/>
        <v>2.9370833333333342</v>
      </c>
      <c r="G2417" s="13"/>
      <c r="H2417" s="13">
        <f t="shared" si="223"/>
        <v>0</v>
      </c>
      <c r="I2417" s="13"/>
    </row>
    <row r="2418" spans="1:9">
      <c r="A2418" s="1">
        <v>7.8999999999999986</v>
      </c>
      <c r="B2418" s="27">
        <v>44496</v>
      </c>
      <c r="C2418" s="18">
        <f t="shared" si="220"/>
        <v>8.2249999999999979</v>
      </c>
      <c r="D2418" s="18">
        <f t="shared" si="221"/>
        <v>6.7050000000000001</v>
      </c>
      <c r="E2418" s="13">
        <f t="shared" si="222"/>
        <v>198</v>
      </c>
      <c r="F2418" s="13">
        <f t="shared" si="219"/>
        <v>2.4620833333333341</v>
      </c>
      <c r="G2418" s="13"/>
      <c r="H2418" s="13">
        <f t="shared" si="223"/>
        <v>0</v>
      </c>
      <c r="I2418" s="13"/>
    </row>
    <row r="2419" spans="1:9">
      <c r="A2419" s="1">
        <v>6.3000000000000007</v>
      </c>
      <c r="B2419" s="27">
        <v>44497</v>
      </c>
      <c r="C2419" s="18">
        <f t="shared" si="220"/>
        <v>6.6250000000000009</v>
      </c>
      <c r="D2419" s="18">
        <f t="shared" si="221"/>
        <v>7.2449999999999992</v>
      </c>
      <c r="E2419" s="13">
        <f t="shared" si="222"/>
        <v>198</v>
      </c>
      <c r="F2419" s="13">
        <f t="shared" si="219"/>
        <v>2.96875</v>
      </c>
      <c r="G2419" s="13"/>
      <c r="H2419" s="13">
        <f t="shared" si="223"/>
        <v>0</v>
      </c>
      <c r="I2419" s="13"/>
    </row>
    <row r="2420" spans="1:9">
      <c r="A2420" s="1">
        <v>6.8000000000000007</v>
      </c>
      <c r="B2420" s="27">
        <v>44498</v>
      </c>
      <c r="C2420" s="18">
        <f t="shared" si="220"/>
        <v>7.1250000000000009</v>
      </c>
      <c r="D2420" s="18">
        <f t="shared" si="221"/>
        <v>7.464999999999999</v>
      </c>
      <c r="E2420" s="13">
        <f t="shared" si="222"/>
        <v>198</v>
      </c>
      <c r="F2420" s="13">
        <f t="shared" si="219"/>
        <v>2.8104166666666668</v>
      </c>
      <c r="G2420" s="13"/>
      <c r="H2420" s="13">
        <f t="shared" si="223"/>
        <v>0</v>
      </c>
      <c r="I2420" s="13"/>
    </row>
    <row r="2421" spans="1:9">
      <c r="A2421" s="1">
        <v>7.1999999999999993</v>
      </c>
      <c r="B2421" s="27">
        <v>44499</v>
      </c>
      <c r="C2421" s="18">
        <f t="shared" si="220"/>
        <v>7.5249999999999995</v>
      </c>
      <c r="D2421" s="18">
        <f t="shared" si="221"/>
        <v>7.2650000000000006</v>
      </c>
      <c r="E2421" s="13">
        <f t="shared" si="222"/>
        <v>198</v>
      </c>
      <c r="F2421" s="13">
        <f t="shared" si="219"/>
        <v>2.6837500000000007</v>
      </c>
      <c r="G2421" s="13"/>
      <c r="H2421" s="13">
        <f t="shared" si="223"/>
        <v>0</v>
      </c>
      <c r="I2421" s="13"/>
    </row>
    <row r="2422" spans="1:9">
      <c r="A2422" s="1">
        <v>7.5</v>
      </c>
      <c r="B2422" s="27">
        <v>44500</v>
      </c>
      <c r="C2422" s="18">
        <f t="shared" si="220"/>
        <v>7.8250000000000002</v>
      </c>
      <c r="D2422" s="18">
        <f t="shared" si="221"/>
        <v>7.5849999999999991</v>
      </c>
      <c r="E2422" s="13">
        <f t="shared" si="222"/>
        <v>198</v>
      </c>
      <c r="F2422" s="13">
        <f t="shared" si="219"/>
        <v>2.5887500000000001</v>
      </c>
      <c r="G2422" s="13"/>
      <c r="H2422" s="13">
        <f t="shared" si="223"/>
        <v>0</v>
      </c>
      <c r="I2422" s="13"/>
    </row>
    <row r="2423" spans="1:9">
      <c r="A2423" s="1">
        <v>6.8999999999999986</v>
      </c>
      <c r="B2423" s="27">
        <v>44501</v>
      </c>
      <c r="C2423" s="18">
        <f t="shared" si="220"/>
        <v>7.2249999999999988</v>
      </c>
      <c r="D2423" s="18">
        <f t="shared" si="221"/>
        <v>7.4849999999999994</v>
      </c>
      <c r="E2423" s="13">
        <f t="shared" si="222"/>
        <v>198</v>
      </c>
      <c r="F2423" s="13">
        <f t="shared" si="219"/>
        <v>2.7787500000000009</v>
      </c>
      <c r="G2423" s="13"/>
      <c r="H2423" s="13">
        <f t="shared" si="223"/>
        <v>0</v>
      </c>
      <c r="I2423" s="13"/>
    </row>
    <row r="2424" spans="1:9">
      <c r="A2424" s="1">
        <v>7.8999999999999986</v>
      </c>
      <c r="B2424" s="27">
        <v>44502</v>
      </c>
      <c r="C2424" s="18">
        <f t="shared" si="220"/>
        <v>8.2249999999999979</v>
      </c>
      <c r="D2424" s="18">
        <f t="shared" si="221"/>
        <v>7.6449999999999987</v>
      </c>
      <c r="E2424" s="13">
        <f t="shared" si="222"/>
        <v>198</v>
      </c>
      <c r="F2424" s="13">
        <f t="shared" si="219"/>
        <v>2.4620833333333341</v>
      </c>
      <c r="G2424" s="13"/>
      <c r="H2424" s="13">
        <f t="shared" si="223"/>
        <v>0</v>
      </c>
      <c r="I2424" s="13"/>
    </row>
    <row r="2425" spans="1:9">
      <c r="A2425" s="1">
        <v>6.3000000000000007</v>
      </c>
      <c r="B2425" s="27">
        <v>44503</v>
      </c>
      <c r="C2425" s="18">
        <f t="shared" si="220"/>
        <v>6.6250000000000009</v>
      </c>
      <c r="D2425" s="18">
        <f t="shared" si="221"/>
        <v>7.464999999999999</v>
      </c>
      <c r="E2425" s="13">
        <f t="shared" si="222"/>
        <v>198</v>
      </c>
      <c r="F2425" s="13">
        <f t="shared" si="219"/>
        <v>2.96875</v>
      </c>
      <c r="G2425" s="13"/>
      <c r="H2425" s="13">
        <f t="shared" si="223"/>
        <v>0</v>
      </c>
      <c r="I2425" s="13"/>
    </row>
    <row r="2426" spans="1:9">
      <c r="A2426" s="1">
        <v>8</v>
      </c>
      <c r="B2426" s="27">
        <v>44504</v>
      </c>
      <c r="C2426" s="18">
        <f t="shared" si="220"/>
        <v>8.3249999999999993</v>
      </c>
      <c r="D2426" s="18">
        <f t="shared" si="221"/>
        <v>7.3250000000000002</v>
      </c>
      <c r="E2426" s="13">
        <f t="shared" si="222"/>
        <v>198</v>
      </c>
      <c r="F2426" s="13">
        <f t="shared" si="219"/>
        <v>2.4304166666666669</v>
      </c>
      <c r="G2426" s="13"/>
      <c r="H2426" s="13">
        <f t="shared" si="223"/>
        <v>0</v>
      </c>
      <c r="I2426" s="13"/>
    </row>
    <row r="2427" spans="1:9">
      <c r="A2427" s="1">
        <v>6.6000000000000014</v>
      </c>
      <c r="B2427" s="27">
        <v>44505</v>
      </c>
      <c r="C2427" s="18">
        <f t="shared" si="220"/>
        <v>6.9250000000000016</v>
      </c>
      <c r="D2427" s="18">
        <f t="shared" si="221"/>
        <v>6.6450000000000005</v>
      </c>
      <c r="E2427" s="13">
        <f t="shared" si="222"/>
        <v>198</v>
      </c>
      <c r="F2427" s="13">
        <f t="shared" si="219"/>
        <v>2.8737499999999998</v>
      </c>
      <c r="G2427" s="13"/>
      <c r="H2427" s="13">
        <f t="shared" si="223"/>
        <v>0</v>
      </c>
      <c r="I2427" s="13"/>
    </row>
    <row r="2428" spans="1:9">
      <c r="A2428" s="1">
        <v>6.1999999999999993</v>
      </c>
      <c r="B2428" s="27">
        <v>44506</v>
      </c>
      <c r="C2428" s="18">
        <f t="shared" si="220"/>
        <v>6.5249999999999995</v>
      </c>
      <c r="D2428" s="18">
        <f t="shared" si="221"/>
        <v>6.7450000000000001</v>
      </c>
      <c r="E2428" s="13">
        <f t="shared" si="222"/>
        <v>198</v>
      </c>
      <c r="F2428" s="13">
        <f t="shared" si="219"/>
        <v>3.0004166666666672</v>
      </c>
      <c r="G2428" s="13"/>
      <c r="H2428" s="13">
        <f t="shared" si="223"/>
        <v>0</v>
      </c>
      <c r="I2428" s="13"/>
    </row>
    <row r="2429" spans="1:9">
      <c r="A2429" s="1">
        <v>4.5</v>
      </c>
      <c r="B2429" s="27">
        <v>44507</v>
      </c>
      <c r="C2429" s="18">
        <f t="shared" si="220"/>
        <v>4.8250000000000002</v>
      </c>
      <c r="D2429" s="18">
        <f t="shared" si="221"/>
        <v>6.3050000000000006</v>
      </c>
      <c r="E2429" s="13">
        <f t="shared" si="222"/>
        <v>198</v>
      </c>
      <c r="F2429" s="13">
        <f t="shared" si="219"/>
        <v>3.5387500000000003</v>
      </c>
      <c r="G2429" s="13"/>
      <c r="H2429" s="13">
        <f t="shared" si="223"/>
        <v>0</v>
      </c>
      <c r="I2429" s="13"/>
    </row>
    <row r="2430" spans="1:9">
      <c r="A2430" s="1">
        <v>6.8000000000000007</v>
      </c>
      <c r="B2430" s="27">
        <v>44508</v>
      </c>
      <c r="C2430" s="18">
        <f t="shared" si="220"/>
        <v>7.1250000000000009</v>
      </c>
      <c r="D2430" s="18">
        <f t="shared" si="221"/>
        <v>5.7050000000000001</v>
      </c>
      <c r="E2430" s="13">
        <f t="shared" si="222"/>
        <v>198</v>
      </c>
      <c r="F2430" s="13">
        <f t="shared" si="219"/>
        <v>2.8104166666666668</v>
      </c>
      <c r="G2430" s="13"/>
      <c r="H2430" s="13">
        <f t="shared" si="223"/>
        <v>0</v>
      </c>
      <c r="I2430" s="13"/>
    </row>
    <row r="2431" spans="1:9">
      <c r="A2431" s="1">
        <v>5.8000000000000007</v>
      </c>
      <c r="B2431" s="27">
        <v>44509</v>
      </c>
      <c r="C2431" s="18">
        <f t="shared" si="220"/>
        <v>6.1250000000000009</v>
      </c>
      <c r="D2431" s="18">
        <f t="shared" si="221"/>
        <v>5.1050000000000004</v>
      </c>
      <c r="E2431" s="13">
        <f t="shared" si="222"/>
        <v>198</v>
      </c>
      <c r="F2431" s="13">
        <f t="shared" si="219"/>
        <v>3.1270833333333332</v>
      </c>
      <c r="G2431" s="13"/>
      <c r="H2431" s="13">
        <f t="shared" si="223"/>
        <v>0</v>
      </c>
      <c r="I2431" s="13"/>
    </row>
    <row r="2432" spans="1:9">
      <c r="A2432" s="1">
        <v>3.6000000000000014</v>
      </c>
      <c r="B2432" s="27">
        <v>44510</v>
      </c>
      <c r="C2432" s="18">
        <f t="shared" si="220"/>
        <v>3.9250000000000016</v>
      </c>
      <c r="D2432" s="18">
        <f t="shared" si="221"/>
        <v>5.0050000000000008</v>
      </c>
      <c r="E2432" s="13">
        <f t="shared" si="222"/>
        <v>198</v>
      </c>
      <c r="F2432" s="13">
        <f t="shared" si="219"/>
        <v>3.8237499999999995</v>
      </c>
      <c r="G2432" s="13"/>
      <c r="H2432" s="13">
        <f t="shared" si="223"/>
        <v>0</v>
      </c>
      <c r="I2432" s="13"/>
    </row>
    <row r="2433" spans="1:9">
      <c r="A2433" s="1">
        <v>3.1999999999999993</v>
      </c>
      <c r="B2433" s="27">
        <v>44511</v>
      </c>
      <c r="C2433" s="18">
        <f t="shared" si="220"/>
        <v>3.5249999999999995</v>
      </c>
      <c r="D2433" s="18">
        <f t="shared" si="221"/>
        <v>4.5650000000000004</v>
      </c>
      <c r="E2433" s="13">
        <f t="shared" si="222"/>
        <v>198</v>
      </c>
      <c r="F2433" s="13">
        <f t="shared" si="219"/>
        <v>3.9504166666666674</v>
      </c>
      <c r="G2433" s="13"/>
      <c r="H2433" s="13">
        <f t="shared" si="223"/>
        <v>0</v>
      </c>
      <c r="I2433" s="13"/>
    </row>
    <row r="2434" spans="1:9">
      <c r="A2434" s="1">
        <v>4</v>
      </c>
      <c r="B2434" s="27">
        <v>44512</v>
      </c>
      <c r="C2434" s="18">
        <f t="shared" si="220"/>
        <v>4.3250000000000002</v>
      </c>
      <c r="D2434" s="18">
        <f t="shared" si="221"/>
        <v>4.4050000000000002</v>
      </c>
      <c r="E2434" s="13">
        <f t="shared" si="222"/>
        <v>198</v>
      </c>
      <c r="F2434" s="13">
        <f t="shared" si="219"/>
        <v>3.6970833333333335</v>
      </c>
      <c r="G2434" s="13"/>
      <c r="H2434" s="13">
        <f t="shared" si="223"/>
        <v>0</v>
      </c>
      <c r="I2434" s="13"/>
    </row>
    <row r="2435" spans="1:9">
      <c r="A2435" s="1">
        <v>4.6000000000000014</v>
      </c>
      <c r="B2435" s="27">
        <v>44513</v>
      </c>
      <c r="C2435" s="18">
        <f t="shared" si="220"/>
        <v>4.9250000000000016</v>
      </c>
      <c r="D2435" s="18">
        <f t="shared" si="221"/>
        <v>4.5449999999999999</v>
      </c>
      <c r="E2435" s="13">
        <f t="shared" si="222"/>
        <v>198</v>
      </c>
      <c r="F2435" s="13">
        <f t="shared" si="219"/>
        <v>3.5070833333333331</v>
      </c>
      <c r="G2435" s="13"/>
      <c r="H2435" s="13">
        <f t="shared" si="223"/>
        <v>0</v>
      </c>
      <c r="I2435" s="13"/>
    </row>
    <row r="2436" spans="1:9">
      <c r="A2436" s="1">
        <v>5</v>
      </c>
      <c r="B2436" s="27">
        <v>44514</v>
      </c>
      <c r="C2436" s="18">
        <f t="shared" si="220"/>
        <v>5.3250000000000002</v>
      </c>
      <c r="D2436" s="18">
        <f t="shared" si="221"/>
        <v>4.9650000000000007</v>
      </c>
      <c r="E2436" s="13">
        <f t="shared" si="222"/>
        <v>198</v>
      </c>
      <c r="F2436" s="13">
        <f t="shared" si="219"/>
        <v>3.3804166666666671</v>
      </c>
      <c r="G2436" s="13"/>
      <c r="H2436" s="13">
        <f t="shared" si="223"/>
        <v>0</v>
      </c>
      <c r="I2436" s="13"/>
    </row>
    <row r="2437" spans="1:9">
      <c r="A2437" s="1">
        <v>4.3000000000000007</v>
      </c>
      <c r="B2437" s="27">
        <v>44515</v>
      </c>
      <c r="C2437" s="18">
        <f t="shared" si="220"/>
        <v>4.6250000000000009</v>
      </c>
      <c r="D2437" s="18">
        <f t="shared" si="221"/>
        <v>5.0250000000000004</v>
      </c>
      <c r="E2437" s="13">
        <f t="shared" si="222"/>
        <v>198</v>
      </c>
      <c r="F2437" s="13">
        <f t="shared" si="219"/>
        <v>3.6020833333333333</v>
      </c>
      <c r="G2437" s="13"/>
      <c r="H2437" s="13">
        <f t="shared" si="223"/>
        <v>0</v>
      </c>
      <c r="I2437" s="13"/>
    </row>
    <row r="2438" spans="1:9">
      <c r="A2438" s="1">
        <v>5.3000000000000007</v>
      </c>
      <c r="B2438" s="27">
        <v>44516</v>
      </c>
      <c r="C2438" s="18">
        <f t="shared" si="220"/>
        <v>5.6250000000000009</v>
      </c>
      <c r="D2438" s="18">
        <f t="shared" si="221"/>
        <v>5.4250000000000007</v>
      </c>
      <c r="E2438" s="13">
        <f t="shared" si="222"/>
        <v>198</v>
      </c>
      <c r="F2438" s="13">
        <f t="shared" si="219"/>
        <v>3.2854166666666669</v>
      </c>
      <c r="G2438" s="13"/>
      <c r="H2438" s="13">
        <f t="shared" si="223"/>
        <v>0</v>
      </c>
      <c r="I2438" s="13"/>
    </row>
    <row r="2439" spans="1:9">
      <c r="A2439" s="1">
        <v>4.3000000000000007</v>
      </c>
      <c r="B2439" s="27">
        <v>44517</v>
      </c>
      <c r="C2439" s="18">
        <f t="shared" si="220"/>
        <v>4.6250000000000009</v>
      </c>
      <c r="D2439" s="18">
        <f t="shared" si="221"/>
        <v>6.1050000000000004</v>
      </c>
      <c r="E2439" s="13">
        <f t="shared" si="222"/>
        <v>198</v>
      </c>
      <c r="F2439" s="13">
        <f t="shared" si="219"/>
        <v>3.6020833333333333</v>
      </c>
      <c r="G2439" s="13"/>
      <c r="H2439" s="13">
        <f t="shared" si="223"/>
        <v>0</v>
      </c>
      <c r="I2439" s="13"/>
    </row>
    <row r="2440" spans="1:9">
      <c r="A2440" s="1">
        <v>6.6000000000000014</v>
      </c>
      <c r="B2440" s="27">
        <v>44518</v>
      </c>
      <c r="C2440" s="18">
        <f t="shared" si="220"/>
        <v>6.9250000000000016</v>
      </c>
      <c r="D2440" s="18">
        <f t="shared" si="221"/>
        <v>7.0449999999999999</v>
      </c>
      <c r="E2440" s="13">
        <f t="shared" si="222"/>
        <v>198</v>
      </c>
      <c r="F2440" s="13">
        <f t="shared" si="219"/>
        <v>2.8737499999999998</v>
      </c>
      <c r="G2440" s="13"/>
      <c r="H2440" s="13">
        <f t="shared" si="223"/>
        <v>0</v>
      </c>
      <c r="I2440" s="13"/>
    </row>
    <row r="2441" spans="1:9">
      <c r="A2441" s="1">
        <v>8.3999999999999986</v>
      </c>
      <c r="B2441" s="27">
        <v>44519</v>
      </c>
      <c r="C2441" s="18">
        <f t="shared" si="220"/>
        <v>8.7249999999999979</v>
      </c>
      <c r="D2441" s="18">
        <f t="shared" si="221"/>
        <v>6.9450000000000003</v>
      </c>
      <c r="E2441" s="13">
        <f t="shared" si="222"/>
        <v>198</v>
      </c>
      <c r="F2441" s="13">
        <f t="shared" si="219"/>
        <v>2.3037500000000009</v>
      </c>
      <c r="G2441" s="13"/>
      <c r="H2441" s="13">
        <f t="shared" si="223"/>
        <v>0</v>
      </c>
      <c r="I2441" s="13"/>
    </row>
    <row r="2442" spans="1:9">
      <c r="A2442" s="1">
        <v>9</v>
      </c>
      <c r="B2442" s="27">
        <v>44520</v>
      </c>
      <c r="C2442" s="18">
        <f t="shared" si="220"/>
        <v>9.3249999999999993</v>
      </c>
      <c r="D2442" s="18">
        <f t="shared" si="221"/>
        <v>6.9849999999999994</v>
      </c>
      <c r="E2442" s="13">
        <f t="shared" si="222"/>
        <v>198</v>
      </c>
      <c r="F2442" s="13">
        <f t="shared" si="219"/>
        <v>2.1137500000000005</v>
      </c>
      <c r="G2442" s="13"/>
      <c r="H2442" s="13">
        <f t="shared" si="223"/>
        <v>0</v>
      </c>
      <c r="I2442" s="13"/>
    </row>
    <row r="2443" spans="1:9">
      <c r="A2443" s="1">
        <v>4.8000000000000007</v>
      </c>
      <c r="B2443" s="27">
        <v>44521</v>
      </c>
      <c r="C2443" s="18">
        <f t="shared" si="220"/>
        <v>5.1250000000000009</v>
      </c>
      <c r="D2443" s="18">
        <f t="shared" si="221"/>
        <v>6.1649999999999991</v>
      </c>
      <c r="E2443" s="13">
        <f t="shared" si="222"/>
        <v>198</v>
      </c>
      <c r="F2443" s="13">
        <f t="shared" si="219"/>
        <v>3.4437500000000001</v>
      </c>
      <c r="G2443" s="13"/>
      <c r="H2443" s="13">
        <f t="shared" si="223"/>
        <v>0</v>
      </c>
      <c r="I2443" s="13"/>
    </row>
    <row r="2444" spans="1:9">
      <c r="A2444" s="1">
        <v>4.5</v>
      </c>
      <c r="B2444" s="27">
        <v>44522</v>
      </c>
      <c r="C2444" s="18">
        <f t="shared" si="220"/>
        <v>4.8250000000000002</v>
      </c>
      <c r="D2444" s="18">
        <f t="shared" si="221"/>
        <v>5.3649999999999993</v>
      </c>
      <c r="E2444" s="13">
        <f t="shared" si="222"/>
        <v>198</v>
      </c>
      <c r="F2444" s="13">
        <f t="shared" si="219"/>
        <v>3.5387500000000003</v>
      </c>
      <c r="G2444" s="13"/>
      <c r="H2444" s="13">
        <f t="shared" si="223"/>
        <v>0</v>
      </c>
      <c r="I2444" s="13"/>
    </row>
    <row r="2445" spans="1:9">
      <c r="A2445" s="1">
        <v>2.5</v>
      </c>
      <c r="B2445" s="27">
        <v>44523</v>
      </c>
      <c r="C2445" s="18">
        <f t="shared" si="220"/>
        <v>2.8250000000000002</v>
      </c>
      <c r="D2445" s="18">
        <f t="shared" si="221"/>
        <v>3.8649999999999998</v>
      </c>
      <c r="E2445" s="13">
        <f t="shared" si="222"/>
        <v>198</v>
      </c>
      <c r="F2445" s="13">
        <f t="shared" si="219"/>
        <v>4.172083333333334</v>
      </c>
      <c r="G2445" s="13"/>
      <c r="H2445" s="13">
        <f t="shared" si="223"/>
        <v>0</v>
      </c>
      <c r="I2445" s="13"/>
    </row>
    <row r="2446" spans="1:9">
      <c r="A2446" s="1">
        <v>4.3999999999999986</v>
      </c>
      <c r="B2446" s="27">
        <v>44524</v>
      </c>
      <c r="C2446" s="18">
        <f t="shared" si="220"/>
        <v>4.7249999999999988</v>
      </c>
      <c r="D2446" s="18">
        <f t="shared" si="221"/>
        <v>3.125</v>
      </c>
      <c r="E2446" s="13">
        <f t="shared" si="222"/>
        <v>198</v>
      </c>
      <c r="F2446" s="13">
        <f t="shared" si="219"/>
        <v>3.5704166666666675</v>
      </c>
      <c r="G2446" s="13"/>
      <c r="H2446" s="13">
        <f t="shared" si="223"/>
        <v>0</v>
      </c>
      <c r="I2446" s="13"/>
    </row>
    <row r="2447" spans="1:9">
      <c r="A2447" s="1">
        <v>1.5</v>
      </c>
      <c r="B2447" s="27">
        <v>44525</v>
      </c>
      <c r="C2447" s="18">
        <f t="shared" si="220"/>
        <v>1.825</v>
      </c>
      <c r="D2447" s="18">
        <f t="shared" si="221"/>
        <v>2.4449999999999998</v>
      </c>
      <c r="E2447" s="13">
        <f t="shared" si="222"/>
        <v>198</v>
      </c>
      <c r="F2447" s="13">
        <f t="shared" si="219"/>
        <v>4.4887499999999996</v>
      </c>
      <c r="G2447" s="13"/>
      <c r="H2447" s="13">
        <f t="shared" si="223"/>
        <v>0</v>
      </c>
      <c r="I2447" s="13"/>
    </row>
    <row r="2448" spans="1:9">
      <c r="A2448" s="1">
        <v>1.1000000000000014</v>
      </c>
      <c r="B2448" s="27">
        <v>44526</v>
      </c>
      <c r="C2448" s="18">
        <f t="shared" si="220"/>
        <v>1.4250000000000014</v>
      </c>
      <c r="D2448" s="18">
        <f t="shared" si="221"/>
        <v>1.9850000000000001</v>
      </c>
      <c r="E2448" s="13">
        <f t="shared" si="222"/>
        <v>198</v>
      </c>
      <c r="F2448" s="13">
        <f t="shared" si="219"/>
        <v>4.6154166666666665</v>
      </c>
      <c r="G2448" s="13"/>
      <c r="H2448" s="13">
        <f t="shared" si="223"/>
        <v>0</v>
      </c>
      <c r="I2448" s="13"/>
    </row>
    <row r="2449" spans="1:9">
      <c r="A2449" s="1">
        <v>1.1000000000000014</v>
      </c>
      <c r="B2449" s="27">
        <v>44527</v>
      </c>
      <c r="C2449" s="18">
        <f t="shared" si="220"/>
        <v>1.4250000000000014</v>
      </c>
      <c r="D2449" s="18">
        <f t="shared" si="221"/>
        <v>1.1650000000000005</v>
      </c>
      <c r="E2449" s="13">
        <f t="shared" si="222"/>
        <v>198</v>
      </c>
      <c r="F2449" s="13">
        <f t="shared" si="219"/>
        <v>4.6154166666666665</v>
      </c>
      <c r="G2449" s="13"/>
      <c r="H2449" s="13">
        <f t="shared" si="223"/>
        <v>0</v>
      </c>
      <c r="I2449" s="13"/>
    </row>
    <row r="2450" spans="1:9">
      <c r="A2450" s="1">
        <v>0.19999999999999929</v>
      </c>
      <c r="B2450" s="27">
        <v>44528</v>
      </c>
      <c r="C2450" s="18">
        <f t="shared" si="220"/>
        <v>0.52499999999999925</v>
      </c>
      <c r="D2450" s="18">
        <f t="shared" si="221"/>
        <v>1.2850000000000008</v>
      </c>
      <c r="E2450" s="13">
        <f t="shared" si="222"/>
        <v>198</v>
      </c>
      <c r="F2450" s="13">
        <f t="shared" ref="F2450:F2513" si="224">IF(F$16-$C2450&gt;0,(F$16+F$14-$C2450)*F$15/30,0)</f>
        <v>4.9004166666666675</v>
      </c>
      <c r="G2450" s="13"/>
      <c r="H2450" s="13">
        <f t="shared" si="223"/>
        <v>0</v>
      </c>
      <c r="I2450" s="13"/>
    </row>
    <row r="2451" spans="1:9">
      <c r="A2451" s="1">
        <v>0.30000000000000071</v>
      </c>
      <c r="B2451" s="27">
        <v>44529</v>
      </c>
      <c r="C2451" s="18">
        <f t="shared" si="220"/>
        <v>0.62500000000000067</v>
      </c>
      <c r="D2451" s="18">
        <f t="shared" si="221"/>
        <v>2.2650000000000006</v>
      </c>
      <c r="E2451" s="13">
        <f t="shared" si="222"/>
        <v>198</v>
      </c>
      <c r="F2451" s="13">
        <f t="shared" si="224"/>
        <v>4.8687500000000004</v>
      </c>
      <c r="G2451" s="13"/>
      <c r="H2451" s="13">
        <f t="shared" si="223"/>
        <v>0</v>
      </c>
      <c r="I2451" s="13"/>
    </row>
    <row r="2452" spans="1:9">
      <c r="A2452" s="1">
        <v>2.1000000000000014</v>
      </c>
      <c r="B2452" s="27">
        <v>44530</v>
      </c>
      <c r="C2452" s="18">
        <f t="shared" si="220"/>
        <v>2.4250000000000016</v>
      </c>
      <c r="D2452" s="18">
        <f t="shared" si="221"/>
        <v>2.8850000000000002</v>
      </c>
      <c r="E2452" s="13">
        <f t="shared" si="222"/>
        <v>198</v>
      </c>
      <c r="F2452" s="13">
        <f t="shared" si="224"/>
        <v>4.2987500000000001</v>
      </c>
      <c r="G2452" s="13"/>
      <c r="H2452" s="13">
        <f t="shared" si="223"/>
        <v>0</v>
      </c>
      <c r="I2452" s="13"/>
    </row>
    <row r="2453" spans="1:9">
      <c r="A2453" s="1">
        <v>6</v>
      </c>
      <c r="B2453" s="27">
        <v>44531</v>
      </c>
      <c r="C2453" s="18">
        <f t="shared" si="220"/>
        <v>6.3250000000000002</v>
      </c>
      <c r="D2453" s="18">
        <f t="shared" si="221"/>
        <v>2.6650000000000005</v>
      </c>
      <c r="E2453" s="13">
        <f t="shared" si="222"/>
        <v>198</v>
      </c>
      <c r="F2453" s="13">
        <f t="shared" si="224"/>
        <v>3.0637500000000002</v>
      </c>
      <c r="G2453" s="13"/>
      <c r="H2453" s="13">
        <f t="shared" si="223"/>
        <v>0</v>
      </c>
      <c r="I2453" s="13"/>
    </row>
    <row r="2454" spans="1:9">
      <c r="A2454" s="1">
        <v>4.1999999999999993</v>
      </c>
      <c r="B2454" s="27">
        <v>44532</v>
      </c>
      <c r="C2454" s="18">
        <f t="shared" si="220"/>
        <v>4.5249999999999995</v>
      </c>
      <c r="D2454" s="18">
        <f t="shared" si="221"/>
        <v>2.4650000000000007</v>
      </c>
      <c r="E2454" s="13">
        <f t="shared" si="222"/>
        <v>198</v>
      </c>
      <c r="F2454" s="13">
        <f t="shared" si="224"/>
        <v>3.6337500000000005</v>
      </c>
      <c r="G2454" s="13"/>
      <c r="H2454" s="13">
        <f t="shared" si="223"/>
        <v>0</v>
      </c>
      <c r="I2454" s="13"/>
    </row>
    <row r="2455" spans="1:9">
      <c r="A2455" s="1">
        <v>-0.89999999999999858</v>
      </c>
      <c r="B2455" s="27">
        <v>44533</v>
      </c>
      <c r="C2455" s="18">
        <f t="shared" si="220"/>
        <v>-0.57499999999999862</v>
      </c>
      <c r="D2455" s="18">
        <f t="shared" si="221"/>
        <v>2.4450000000000003</v>
      </c>
      <c r="E2455" s="13">
        <f t="shared" si="222"/>
        <v>199</v>
      </c>
      <c r="F2455" s="13">
        <f t="shared" si="224"/>
        <v>5.2487500000000002</v>
      </c>
      <c r="G2455" s="13"/>
      <c r="H2455" s="13">
        <f t="shared" si="223"/>
        <v>1</v>
      </c>
      <c r="I2455" s="13"/>
    </row>
    <row r="2456" spans="1:9">
      <c r="A2456" s="1">
        <v>-0.69999999999999929</v>
      </c>
      <c r="B2456" s="27">
        <v>44534</v>
      </c>
      <c r="C2456" s="18">
        <f t="shared" si="220"/>
        <v>-0.37499999999999928</v>
      </c>
      <c r="D2456" s="18">
        <f t="shared" si="221"/>
        <v>1.2650000000000008</v>
      </c>
      <c r="E2456" s="13">
        <f t="shared" si="222"/>
        <v>200</v>
      </c>
      <c r="F2456" s="13">
        <f t="shared" si="224"/>
        <v>5.1854166666666668</v>
      </c>
      <c r="G2456" s="13"/>
      <c r="H2456" s="13">
        <f t="shared" si="223"/>
        <v>1</v>
      </c>
      <c r="I2456" s="13"/>
    </row>
    <row r="2457" spans="1:9">
      <c r="A2457" s="1">
        <v>2</v>
      </c>
      <c r="B2457" s="27">
        <v>44535</v>
      </c>
      <c r="C2457" s="18">
        <f t="shared" si="220"/>
        <v>2.3250000000000002</v>
      </c>
      <c r="D2457" s="18">
        <f t="shared" si="221"/>
        <v>0.40500000000000042</v>
      </c>
      <c r="E2457" s="13">
        <f t="shared" si="222"/>
        <v>200</v>
      </c>
      <c r="F2457" s="13">
        <f t="shared" si="224"/>
        <v>4.3304166666666664</v>
      </c>
      <c r="G2457" s="13"/>
      <c r="H2457" s="13">
        <f t="shared" si="223"/>
        <v>0</v>
      </c>
      <c r="I2457" s="13"/>
    </row>
    <row r="2458" spans="1:9">
      <c r="A2458" s="1">
        <v>0.10000000000000142</v>
      </c>
      <c r="B2458" s="27">
        <v>44536</v>
      </c>
      <c r="C2458" s="18">
        <f t="shared" si="220"/>
        <v>0.42500000000000143</v>
      </c>
      <c r="D2458" s="18">
        <f t="shared" si="221"/>
        <v>0.38500000000000018</v>
      </c>
      <c r="E2458" s="13">
        <f t="shared" si="222"/>
        <v>200</v>
      </c>
      <c r="F2458" s="13">
        <f t="shared" si="224"/>
        <v>4.9320833333333338</v>
      </c>
      <c r="G2458" s="13"/>
      <c r="H2458" s="13">
        <f t="shared" si="223"/>
        <v>0</v>
      </c>
      <c r="I2458" s="13"/>
    </row>
    <row r="2459" spans="1:9">
      <c r="A2459" s="1">
        <v>-0.10000000000000142</v>
      </c>
      <c r="B2459" s="27">
        <v>44537</v>
      </c>
      <c r="C2459" s="18">
        <f t="shared" si="220"/>
        <v>0.22499999999999859</v>
      </c>
      <c r="D2459" s="18">
        <f t="shared" si="221"/>
        <v>0.52500000000000013</v>
      </c>
      <c r="E2459" s="13">
        <f t="shared" si="222"/>
        <v>200</v>
      </c>
      <c r="F2459" s="13">
        <f t="shared" si="224"/>
        <v>4.9954166666666673</v>
      </c>
      <c r="G2459" s="13"/>
      <c r="H2459" s="13">
        <f t="shared" si="223"/>
        <v>0</v>
      </c>
      <c r="I2459" s="13"/>
    </row>
    <row r="2460" spans="1:9">
      <c r="A2460" s="1">
        <v>-1</v>
      </c>
      <c r="B2460" s="27">
        <v>44538</v>
      </c>
      <c r="C2460" s="18">
        <f t="shared" si="220"/>
        <v>-0.67500000000000004</v>
      </c>
      <c r="D2460" s="18">
        <f t="shared" si="221"/>
        <v>0.10499999999999972</v>
      </c>
      <c r="E2460" s="13">
        <f t="shared" si="222"/>
        <v>201</v>
      </c>
      <c r="F2460" s="13">
        <f t="shared" si="224"/>
        <v>5.2804166666666665</v>
      </c>
      <c r="G2460" s="13"/>
      <c r="H2460" s="13">
        <f t="shared" si="223"/>
        <v>1</v>
      </c>
      <c r="I2460" s="13"/>
    </row>
    <row r="2461" spans="1:9">
      <c r="A2461" s="1">
        <v>0</v>
      </c>
      <c r="B2461" s="27">
        <v>44539</v>
      </c>
      <c r="C2461" s="18">
        <f t="shared" si="220"/>
        <v>0.32500000000000001</v>
      </c>
      <c r="D2461" s="18">
        <f t="shared" si="221"/>
        <v>6.4999999999999142E-2</v>
      </c>
      <c r="E2461" s="13">
        <f t="shared" si="222"/>
        <v>201</v>
      </c>
      <c r="F2461" s="13">
        <f t="shared" si="224"/>
        <v>4.9637500000000001</v>
      </c>
      <c r="G2461" s="13"/>
      <c r="H2461" s="13">
        <f t="shared" si="223"/>
        <v>0</v>
      </c>
      <c r="I2461" s="13"/>
    </row>
    <row r="2462" spans="1:9">
      <c r="A2462" s="1">
        <v>-0.10000000000000142</v>
      </c>
      <c r="B2462" s="27">
        <v>44540</v>
      </c>
      <c r="C2462" s="18">
        <f t="shared" si="220"/>
        <v>0.22499999999999859</v>
      </c>
      <c r="D2462" s="18">
        <f t="shared" si="221"/>
        <v>0.12499999999999929</v>
      </c>
      <c r="E2462" s="13">
        <f t="shared" si="222"/>
        <v>201</v>
      </c>
      <c r="F2462" s="13">
        <f t="shared" si="224"/>
        <v>4.9954166666666673</v>
      </c>
      <c r="G2462" s="13"/>
      <c r="H2462" s="13">
        <f t="shared" si="223"/>
        <v>0</v>
      </c>
      <c r="I2462" s="13"/>
    </row>
    <row r="2463" spans="1:9">
      <c r="A2463" s="1">
        <v>-0.10000000000000142</v>
      </c>
      <c r="B2463" s="27">
        <v>44541</v>
      </c>
      <c r="C2463" s="18">
        <f t="shared" si="220"/>
        <v>0.22499999999999859</v>
      </c>
      <c r="D2463" s="18">
        <f t="shared" si="221"/>
        <v>1.0249999999999992</v>
      </c>
      <c r="E2463" s="13">
        <f t="shared" si="222"/>
        <v>201</v>
      </c>
      <c r="F2463" s="13">
        <f t="shared" si="224"/>
        <v>4.9954166666666673</v>
      </c>
      <c r="G2463" s="13"/>
      <c r="H2463" s="13">
        <f t="shared" si="223"/>
        <v>0</v>
      </c>
      <c r="I2463" s="13"/>
    </row>
    <row r="2464" spans="1:9">
      <c r="A2464" s="1">
        <v>0.19999999999999929</v>
      </c>
      <c r="B2464" s="27">
        <v>44542</v>
      </c>
      <c r="C2464" s="18">
        <f t="shared" si="220"/>
        <v>0.52499999999999925</v>
      </c>
      <c r="D2464" s="18">
        <f t="shared" si="221"/>
        <v>2.0649999999999991</v>
      </c>
      <c r="E2464" s="13">
        <f t="shared" si="222"/>
        <v>201</v>
      </c>
      <c r="F2464" s="13">
        <f t="shared" si="224"/>
        <v>4.9004166666666675</v>
      </c>
      <c r="G2464" s="13"/>
      <c r="H2464" s="13">
        <f t="shared" si="223"/>
        <v>0</v>
      </c>
      <c r="I2464" s="13"/>
    </row>
    <row r="2465" spans="1:23">
      <c r="A2465" s="1">
        <v>3.5</v>
      </c>
      <c r="B2465" s="27">
        <v>44543</v>
      </c>
      <c r="C2465" s="18">
        <f t="shared" si="220"/>
        <v>3.8250000000000002</v>
      </c>
      <c r="D2465" s="18">
        <f t="shared" si="221"/>
        <v>3.2849999999999993</v>
      </c>
      <c r="E2465" s="13">
        <f t="shared" si="222"/>
        <v>201</v>
      </c>
      <c r="F2465" s="13">
        <f t="shared" si="224"/>
        <v>3.8554166666666672</v>
      </c>
      <c r="G2465" s="13"/>
      <c r="H2465" s="13">
        <f t="shared" si="223"/>
        <v>0</v>
      </c>
      <c r="I2465" s="13"/>
    </row>
    <row r="2466" spans="1:23">
      <c r="A2466" s="1">
        <v>5.1999999999999993</v>
      </c>
      <c r="B2466" s="27">
        <v>44544</v>
      </c>
      <c r="C2466" s="18">
        <f t="shared" si="220"/>
        <v>5.5249999999999995</v>
      </c>
      <c r="D2466" s="18">
        <f t="shared" si="221"/>
        <v>4.5250000000000004</v>
      </c>
      <c r="E2466" s="13">
        <f t="shared" si="222"/>
        <v>201</v>
      </c>
      <c r="F2466" s="13">
        <f t="shared" si="224"/>
        <v>3.317083333333334</v>
      </c>
      <c r="G2466" s="13"/>
      <c r="H2466" s="13">
        <f t="shared" si="223"/>
        <v>0</v>
      </c>
      <c r="I2466" s="13"/>
    </row>
    <row r="2467" spans="1:23">
      <c r="A2467" s="1">
        <v>6</v>
      </c>
      <c r="B2467" s="27">
        <v>44545</v>
      </c>
      <c r="C2467" s="18">
        <f t="shared" si="220"/>
        <v>6.3250000000000002</v>
      </c>
      <c r="D2467" s="18">
        <f t="shared" si="221"/>
        <v>5.2050000000000001</v>
      </c>
      <c r="E2467" s="13">
        <f t="shared" si="222"/>
        <v>201</v>
      </c>
      <c r="F2467" s="13">
        <f t="shared" si="224"/>
        <v>3.0637500000000002</v>
      </c>
      <c r="G2467" s="13"/>
      <c r="H2467" s="13">
        <f t="shared" si="223"/>
        <v>0</v>
      </c>
      <c r="I2467" s="13"/>
    </row>
    <row r="2468" spans="1:23">
      <c r="A2468" s="1">
        <v>6.1000000000000014</v>
      </c>
      <c r="B2468" s="27">
        <v>44546</v>
      </c>
      <c r="C2468" s="18">
        <f t="shared" si="220"/>
        <v>6.4250000000000016</v>
      </c>
      <c r="D2468" s="18">
        <f t="shared" si="221"/>
        <v>5.0449999999999999</v>
      </c>
      <c r="E2468" s="13">
        <f t="shared" si="222"/>
        <v>201</v>
      </c>
      <c r="F2468" s="13">
        <f t="shared" si="224"/>
        <v>3.032083333333333</v>
      </c>
      <c r="G2468" s="13"/>
      <c r="H2468" s="13">
        <f t="shared" si="223"/>
        <v>0</v>
      </c>
      <c r="I2468" s="13"/>
    </row>
    <row r="2469" spans="1:23">
      <c r="A2469" s="1">
        <v>3.6000000000000014</v>
      </c>
      <c r="B2469" s="27">
        <v>44547</v>
      </c>
      <c r="C2469" s="18">
        <f t="shared" si="220"/>
        <v>3.9250000000000016</v>
      </c>
      <c r="D2469" s="18">
        <f t="shared" si="221"/>
        <v>4.9850000000000003</v>
      </c>
      <c r="E2469" s="13">
        <f t="shared" si="222"/>
        <v>201</v>
      </c>
      <c r="F2469" s="13">
        <f t="shared" si="224"/>
        <v>3.8237499999999995</v>
      </c>
      <c r="G2469" s="13"/>
      <c r="H2469" s="13">
        <f t="shared" si="223"/>
        <v>0</v>
      </c>
      <c r="I2469" s="13"/>
    </row>
    <row r="2470" spans="1:23">
      <c r="A2470" s="1">
        <v>2.6999999999999993</v>
      </c>
      <c r="B2470" s="27">
        <v>44548</v>
      </c>
      <c r="C2470" s="18">
        <f t="shared" si="220"/>
        <v>3.0249999999999995</v>
      </c>
      <c r="D2470" s="18">
        <f t="shared" si="221"/>
        <v>4.0250000000000004</v>
      </c>
      <c r="E2470" s="13">
        <f t="shared" si="222"/>
        <v>201</v>
      </c>
      <c r="F2470" s="13">
        <f t="shared" si="224"/>
        <v>4.1087500000000006</v>
      </c>
      <c r="G2470" s="13"/>
      <c r="H2470" s="13">
        <f t="shared" si="223"/>
        <v>0</v>
      </c>
      <c r="I2470" s="13"/>
    </row>
    <row r="2471" spans="1:23">
      <c r="A2471" s="1">
        <v>4.8999999999999986</v>
      </c>
      <c r="B2471" s="27">
        <v>44549</v>
      </c>
      <c r="C2471" s="18">
        <f t="shared" si="220"/>
        <v>5.2249999999999988</v>
      </c>
      <c r="D2471" s="18">
        <f t="shared" si="221"/>
        <v>2.7049999999999996</v>
      </c>
      <c r="E2471" s="13">
        <f t="shared" si="222"/>
        <v>201</v>
      </c>
      <c r="F2471" s="13">
        <f t="shared" si="224"/>
        <v>3.4120833333333342</v>
      </c>
      <c r="G2471" s="13"/>
      <c r="H2471" s="13">
        <f t="shared" si="223"/>
        <v>0</v>
      </c>
      <c r="I2471" s="13"/>
    </row>
    <row r="2472" spans="1:23">
      <c r="A2472" s="1">
        <v>1.1999999999999993</v>
      </c>
      <c r="B2472" s="27">
        <v>44550</v>
      </c>
      <c r="C2472" s="18">
        <f t="shared" si="220"/>
        <v>1.5249999999999992</v>
      </c>
      <c r="D2472" s="18">
        <f t="shared" si="221"/>
        <v>1.4249999999999998</v>
      </c>
      <c r="E2472" s="13">
        <f t="shared" si="222"/>
        <v>201</v>
      </c>
      <c r="F2472" s="13">
        <f t="shared" si="224"/>
        <v>4.5837500000000002</v>
      </c>
      <c r="G2472" s="13"/>
      <c r="H2472" s="13">
        <f t="shared" si="223"/>
        <v>0</v>
      </c>
      <c r="I2472" s="13"/>
    </row>
    <row r="2473" spans="1:23">
      <c r="A2473" s="1">
        <v>-0.5</v>
      </c>
      <c r="B2473" s="27">
        <v>44551</v>
      </c>
      <c r="C2473" s="18">
        <f t="shared" si="220"/>
        <v>-0.17499999999999999</v>
      </c>
      <c r="D2473" s="18">
        <f t="shared" si="221"/>
        <v>0.3250000000000009</v>
      </c>
      <c r="E2473" s="13">
        <f t="shared" si="222"/>
        <v>202</v>
      </c>
      <c r="F2473" s="13">
        <f t="shared" si="224"/>
        <v>5.1220833333333333</v>
      </c>
      <c r="G2473" s="13"/>
      <c r="H2473" s="13">
        <f t="shared" si="223"/>
        <v>1</v>
      </c>
      <c r="I2473" s="13"/>
    </row>
    <row r="2474" spans="1:23">
      <c r="A2474" s="1">
        <v>-2.7999999999999972</v>
      </c>
      <c r="B2474" s="27">
        <v>44552</v>
      </c>
      <c r="C2474" s="18">
        <f t="shared" ref="C2474:C2537" si="225">A2474+A$16</f>
        <v>-2.474999999999997</v>
      </c>
      <c r="D2474" s="18">
        <f t="shared" ref="D2474:D2537" si="226">SUM(C2472:C2476)/5</f>
        <v>0.62500000000000078</v>
      </c>
      <c r="E2474" s="13">
        <f t="shared" ref="E2474:E2537" si="227">E2473+H2474</f>
        <v>203</v>
      </c>
      <c r="F2474" s="13">
        <f t="shared" si="224"/>
        <v>5.8504166666666659</v>
      </c>
      <c r="G2474" s="13"/>
      <c r="H2474" s="13">
        <f t="shared" ref="H2474:H2537" si="228">IF(F2474&gt;H$15,1,0)</f>
        <v>1</v>
      </c>
      <c r="I2474" s="13"/>
    </row>
    <row r="2475" spans="1:23">
      <c r="A2475" s="1">
        <v>-2.7999999999999972</v>
      </c>
      <c r="B2475" s="27">
        <v>44553</v>
      </c>
      <c r="C2475" s="18">
        <f t="shared" si="225"/>
        <v>-2.474999999999997</v>
      </c>
      <c r="D2475" s="18">
        <f t="shared" si="226"/>
        <v>4.5000000000001129E-2</v>
      </c>
      <c r="E2475" s="13">
        <f t="shared" si="227"/>
        <v>204</v>
      </c>
      <c r="F2475" s="13">
        <f t="shared" si="224"/>
        <v>5.8504166666666659</v>
      </c>
      <c r="G2475" s="13"/>
      <c r="H2475" s="13">
        <f t="shared" si="228"/>
        <v>1</v>
      </c>
      <c r="I2475" s="13"/>
    </row>
    <row r="2476" spans="1:23">
      <c r="A2476" s="1">
        <v>6.3999999999999986</v>
      </c>
      <c r="B2476" s="27">
        <v>44554</v>
      </c>
      <c r="C2476" s="18">
        <f t="shared" si="225"/>
        <v>6.7249999999999988</v>
      </c>
      <c r="D2476" s="18">
        <f t="shared" si="226"/>
        <v>-1.2149999999999983</v>
      </c>
      <c r="E2476" s="13">
        <f t="shared" si="227"/>
        <v>204</v>
      </c>
      <c r="F2476" s="13">
        <f t="shared" si="224"/>
        <v>2.9370833333333342</v>
      </c>
      <c r="G2476" s="13"/>
      <c r="H2476" s="13">
        <f t="shared" si="228"/>
        <v>0</v>
      </c>
      <c r="I2476" s="13"/>
    </row>
    <row r="2477" spans="1:23">
      <c r="A2477" s="1">
        <v>-1.6999999999999993</v>
      </c>
      <c r="B2477" s="27">
        <v>44555</v>
      </c>
      <c r="C2477" s="18">
        <f t="shared" si="225"/>
        <v>-1.3749999999999993</v>
      </c>
      <c r="D2477" s="18">
        <f t="shared" si="226"/>
        <v>-1.1149999999999982</v>
      </c>
      <c r="E2477" s="13">
        <f t="shared" si="227"/>
        <v>205</v>
      </c>
      <c r="F2477" s="13">
        <f t="shared" si="224"/>
        <v>5.5020833333333332</v>
      </c>
      <c r="G2477" s="13"/>
      <c r="H2477" s="13">
        <f t="shared" si="228"/>
        <v>1</v>
      </c>
      <c r="I2477" s="13"/>
    </row>
    <row r="2478" spans="1:23">
      <c r="A2478" s="4">
        <v>-6.7999999999999972</v>
      </c>
      <c r="B2478" s="27">
        <v>44556</v>
      </c>
      <c r="C2478" s="18">
        <f t="shared" si="225"/>
        <v>-6.474999999999997</v>
      </c>
      <c r="D2478" s="18">
        <f t="shared" si="226"/>
        <v>-0.57499999999999907</v>
      </c>
      <c r="E2478" s="13">
        <f t="shared" si="227"/>
        <v>206</v>
      </c>
      <c r="F2478" s="13">
        <f t="shared" si="224"/>
        <v>7.1170833333333325</v>
      </c>
      <c r="G2478" s="13"/>
      <c r="H2478" s="13">
        <f t="shared" si="228"/>
        <v>1</v>
      </c>
      <c r="I2478" s="13"/>
      <c r="W2478" s="4"/>
    </row>
    <row r="2479" spans="1:23">
      <c r="A2479" s="4">
        <v>-2.2999999999999972</v>
      </c>
      <c r="B2479" s="27">
        <v>44557</v>
      </c>
      <c r="C2479" s="18">
        <f t="shared" si="225"/>
        <v>-1.9749999999999972</v>
      </c>
      <c r="D2479" s="18">
        <f t="shared" si="226"/>
        <v>-1.2749999999999995</v>
      </c>
      <c r="E2479" s="13">
        <f t="shared" si="227"/>
        <v>207</v>
      </c>
      <c r="F2479" s="13">
        <f t="shared" si="224"/>
        <v>5.6920833333333327</v>
      </c>
      <c r="G2479" s="13"/>
      <c r="H2479" s="13">
        <f t="shared" si="228"/>
        <v>1</v>
      </c>
      <c r="I2479" s="13"/>
      <c r="W2479" s="4"/>
    </row>
    <row r="2480" spans="1:23">
      <c r="A2480" s="4">
        <v>-0.10000000000000142</v>
      </c>
      <c r="B2480" s="27">
        <v>44558</v>
      </c>
      <c r="C2480" s="18">
        <f t="shared" si="225"/>
        <v>0.22499999999999859</v>
      </c>
      <c r="D2480" s="18">
        <f t="shared" si="226"/>
        <v>0.90500000000000025</v>
      </c>
      <c r="E2480" s="13">
        <f t="shared" si="227"/>
        <v>207</v>
      </c>
      <c r="F2480" s="13">
        <f t="shared" si="224"/>
        <v>4.9954166666666673</v>
      </c>
      <c r="G2480" s="13"/>
      <c r="H2480" s="13">
        <f t="shared" si="228"/>
        <v>0</v>
      </c>
      <c r="I2480" s="13"/>
      <c r="W2480" s="4"/>
    </row>
    <row r="2481" spans="1:23">
      <c r="A2481" s="4">
        <v>2.8999999999999986</v>
      </c>
      <c r="B2481" s="27">
        <v>44559</v>
      </c>
      <c r="C2481" s="18">
        <f t="shared" si="225"/>
        <v>3.2249999999999988</v>
      </c>
      <c r="D2481" s="18">
        <f t="shared" si="226"/>
        <v>4.625</v>
      </c>
      <c r="E2481" s="13">
        <f t="shared" si="227"/>
        <v>207</v>
      </c>
      <c r="F2481" s="13">
        <f t="shared" si="224"/>
        <v>4.0454166666666671</v>
      </c>
      <c r="G2481" s="13"/>
      <c r="H2481" s="13">
        <f t="shared" si="228"/>
        <v>0</v>
      </c>
      <c r="I2481" s="13"/>
      <c r="W2481" s="4"/>
    </row>
    <row r="2482" spans="1:23">
      <c r="A2482" s="4">
        <v>9.1999999999999993</v>
      </c>
      <c r="B2482" s="27">
        <v>44560</v>
      </c>
      <c r="C2482" s="18">
        <f t="shared" si="225"/>
        <v>9.5249999999999986</v>
      </c>
      <c r="D2482" s="18">
        <f t="shared" si="226"/>
        <v>7.1849999999999996</v>
      </c>
      <c r="E2482" s="13">
        <f t="shared" si="227"/>
        <v>207</v>
      </c>
      <c r="F2482" s="13">
        <f t="shared" si="224"/>
        <v>2.0504166666666674</v>
      </c>
      <c r="G2482" s="13"/>
      <c r="H2482" s="13">
        <f t="shared" si="228"/>
        <v>0</v>
      </c>
      <c r="I2482" s="13"/>
      <c r="W2482" s="4"/>
    </row>
    <row r="2483" spans="1:23">
      <c r="A2483" s="4">
        <v>11.8</v>
      </c>
      <c r="B2483" s="27">
        <v>44561</v>
      </c>
      <c r="C2483" s="18">
        <f t="shared" si="225"/>
        <v>12.125</v>
      </c>
      <c r="D2483" s="18">
        <f t="shared" si="226"/>
        <v>8.625</v>
      </c>
      <c r="E2483" s="13">
        <f t="shared" si="227"/>
        <v>207</v>
      </c>
      <c r="F2483" s="13">
        <f t="shared" si="224"/>
        <v>1.2270833333333333</v>
      </c>
      <c r="G2483" s="13"/>
      <c r="H2483" s="13">
        <f t="shared" si="228"/>
        <v>0</v>
      </c>
      <c r="I2483" s="13"/>
      <c r="W2483" s="4"/>
    </row>
    <row r="2484" spans="1:23">
      <c r="A2484" s="1">
        <v>10.5</v>
      </c>
      <c r="B2484" s="27">
        <v>44562</v>
      </c>
      <c r="C2484" s="18">
        <f t="shared" si="225"/>
        <v>10.824999999999999</v>
      </c>
      <c r="D2484" s="18">
        <f t="shared" si="226"/>
        <v>9.8249999999999993</v>
      </c>
      <c r="E2484" s="13">
        <f t="shared" si="227"/>
        <v>207</v>
      </c>
      <c r="F2484" s="13">
        <f t="shared" si="224"/>
        <v>1.6387500000000004</v>
      </c>
      <c r="G2484" s="13"/>
      <c r="H2484" s="13">
        <f t="shared" si="228"/>
        <v>0</v>
      </c>
    </row>
    <row r="2485" spans="1:23">
      <c r="A2485" s="1">
        <v>7.1000000000000014</v>
      </c>
      <c r="B2485" s="27">
        <v>44563</v>
      </c>
      <c r="C2485" s="18">
        <f t="shared" si="225"/>
        <v>7.4250000000000016</v>
      </c>
      <c r="D2485" s="18">
        <f t="shared" si="226"/>
        <v>9.5449999999999982</v>
      </c>
      <c r="E2485" s="13">
        <f t="shared" si="227"/>
        <v>207</v>
      </c>
      <c r="F2485" s="13">
        <f t="shared" si="224"/>
        <v>2.7154166666666666</v>
      </c>
      <c r="G2485" s="13"/>
      <c r="H2485" s="13">
        <f t="shared" si="228"/>
        <v>0</v>
      </c>
    </row>
    <row r="2486" spans="1:23">
      <c r="A2486" s="1">
        <v>8.8999999999999986</v>
      </c>
      <c r="B2486" s="27">
        <v>44564</v>
      </c>
      <c r="C2486" s="18">
        <f t="shared" si="225"/>
        <v>9.2249999999999979</v>
      </c>
      <c r="D2486" s="18">
        <f t="shared" si="226"/>
        <v>7.8849999999999998</v>
      </c>
      <c r="E2486" s="13">
        <f t="shared" si="227"/>
        <v>207</v>
      </c>
      <c r="F2486" s="13">
        <f t="shared" si="224"/>
        <v>2.1454166666666676</v>
      </c>
      <c r="G2486" s="13"/>
      <c r="H2486" s="13">
        <f t="shared" si="228"/>
        <v>0</v>
      </c>
    </row>
    <row r="2487" spans="1:23">
      <c r="A2487" s="1">
        <v>7.8000000000000007</v>
      </c>
      <c r="B2487" s="27">
        <v>44565</v>
      </c>
      <c r="C2487" s="18">
        <f t="shared" si="225"/>
        <v>8.125</v>
      </c>
      <c r="D2487" s="18">
        <f t="shared" si="226"/>
        <v>5.8649999999999993</v>
      </c>
      <c r="E2487" s="13">
        <f t="shared" si="227"/>
        <v>207</v>
      </c>
      <c r="F2487" s="13">
        <f t="shared" si="224"/>
        <v>2.4937499999999999</v>
      </c>
      <c r="G2487" s="13"/>
      <c r="H2487" s="13">
        <f t="shared" si="228"/>
        <v>0</v>
      </c>
    </row>
    <row r="2488" spans="1:23">
      <c r="A2488" s="1">
        <v>3.5</v>
      </c>
      <c r="B2488" s="27">
        <v>44566</v>
      </c>
      <c r="C2488" s="18">
        <f t="shared" si="225"/>
        <v>3.8250000000000002</v>
      </c>
      <c r="D2488" s="18">
        <f t="shared" si="226"/>
        <v>4.1449999999999987</v>
      </c>
      <c r="E2488" s="13">
        <f t="shared" si="227"/>
        <v>207</v>
      </c>
      <c r="F2488" s="13">
        <f t="shared" si="224"/>
        <v>3.8554166666666672</v>
      </c>
      <c r="G2488" s="13"/>
      <c r="H2488" s="13">
        <f t="shared" si="228"/>
        <v>0</v>
      </c>
    </row>
    <row r="2489" spans="1:23">
      <c r="A2489" s="1">
        <v>0.39999999999999858</v>
      </c>
      <c r="B2489" s="27">
        <v>44567</v>
      </c>
      <c r="C2489" s="18">
        <f t="shared" si="225"/>
        <v>0.72499999999999853</v>
      </c>
      <c r="D2489" s="18">
        <f t="shared" si="226"/>
        <v>2.4849999999999994</v>
      </c>
      <c r="E2489" s="13">
        <f t="shared" si="227"/>
        <v>207</v>
      </c>
      <c r="F2489" s="13">
        <f t="shared" si="224"/>
        <v>4.8370833333333341</v>
      </c>
      <c r="G2489" s="13"/>
      <c r="H2489" s="13">
        <f t="shared" si="228"/>
        <v>0</v>
      </c>
    </row>
    <row r="2490" spans="1:23">
      <c r="A2490" s="1">
        <v>-1.5</v>
      </c>
      <c r="B2490" s="27">
        <v>44568</v>
      </c>
      <c r="C2490" s="18">
        <f t="shared" si="225"/>
        <v>-1.175</v>
      </c>
      <c r="D2490" s="18">
        <f t="shared" si="226"/>
        <v>1.0250000000000001</v>
      </c>
      <c r="E2490" s="13">
        <f t="shared" si="227"/>
        <v>208</v>
      </c>
      <c r="F2490" s="13">
        <f t="shared" si="224"/>
        <v>5.4387499999999998</v>
      </c>
      <c r="G2490" s="13"/>
      <c r="H2490" s="13">
        <f t="shared" si="228"/>
        <v>1</v>
      </c>
    </row>
    <row r="2491" spans="1:23">
      <c r="A2491" s="1">
        <v>0.60000000000000142</v>
      </c>
      <c r="B2491" s="27">
        <v>44569</v>
      </c>
      <c r="C2491" s="18">
        <f t="shared" si="225"/>
        <v>0.92500000000000138</v>
      </c>
      <c r="D2491" s="18">
        <f t="shared" si="226"/>
        <v>0.72499999999999998</v>
      </c>
      <c r="E2491" s="13">
        <f t="shared" si="227"/>
        <v>208</v>
      </c>
      <c r="F2491" s="13">
        <f t="shared" si="224"/>
        <v>4.7737500000000006</v>
      </c>
      <c r="G2491" s="13"/>
      <c r="H2491" s="13">
        <f t="shared" si="228"/>
        <v>0</v>
      </c>
    </row>
    <row r="2492" spans="1:23">
      <c r="A2492" s="1">
        <v>0.5</v>
      </c>
      <c r="B2492" s="27">
        <v>44570</v>
      </c>
      <c r="C2492" s="18">
        <f t="shared" si="225"/>
        <v>0.82499999999999996</v>
      </c>
      <c r="D2492" s="18">
        <f t="shared" si="226"/>
        <v>0.16500000000000056</v>
      </c>
      <c r="E2492" s="13">
        <f t="shared" si="227"/>
        <v>208</v>
      </c>
      <c r="F2492" s="13">
        <f t="shared" si="224"/>
        <v>4.8054166666666669</v>
      </c>
      <c r="G2492" s="13"/>
      <c r="H2492" s="13">
        <f t="shared" si="228"/>
        <v>0</v>
      </c>
    </row>
    <row r="2493" spans="1:23">
      <c r="A2493" s="1">
        <v>2</v>
      </c>
      <c r="B2493" s="27">
        <v>44571</v>
      </c>
      <c r="C2493" s="18">
        <f t="shared" si="225"/>
        <v>2.3250000000000002</v>
      </c>
      <c r="D2493" s="18">
        <f t="shared" si="226"/>
        <v>0.12500000000000067</v>
      </c>
      <c r="E2493" s="13">
        <f t="shared" si="227"/>
        <v>208</v>
      </c>
      <c r="F2493" s="13">
        <f t="shared" si="224"/>
        <v>4.3304166666666664</v>
      </c>
      <c r="G2493" s="13"/>
      <c r="H2493" s="13">
        <f t="shared" si="228"/>
        <v>0</v>
      </c>
    </row>
    <row r="2494" spans="1:23">
      <c r="A2494" s="1">
        <v>-2.3999999999999986</v>
      </c>
      <c r="B2494" s="27">
        <v>44572</v>
      </c>
      <c r="C2494" s="18">
        <f t="shared" si="225"/>
        <v>-2.0749999999999984</v>
      </c>
      <c r="D2494" s="18">
        <f t="shared" si="226"/>
        <v>0.16500000000000065</v>
      </c>
      <c r="E2494" s="13">
        <f t="shared" si="227"/>
        <v>209</v>
      </c>
      <c r="F2494" s="13">
        <f t="shared" si="224"/>
        <v>5.7237499999999999</v>
      </c>
      <c r="G2494" s="13"/>
      <c r="H2494" s="13">
        <f t="shared" si="228"/>
        <v>1</v>
      </c>
    </row>
    <row r="2495" spans="1:23">
      <c r="A2495" s="1">
        <v>-1.6999999999999993</v>
      </c>
      <c r="B2495" s="27">
        <v>44573</v>
      </c>
      <c r="C2495" s="18">
        <f t="shared" si="225"/>
        <v>-1.3749999999999993</v>
      </c>
      <c r="D2495" s="18">
        <f t="shared" si="226"/>
        <v>0.60500000000000054</v>
      </c>
      <c r="E2495" s="13">
        <f t="shared" si="227"/>
        <v>210</v>
      </c>
      <c r="F2495" s="13">
        <f t="shared" si="224"/>
        <v>5.5020833333333332</v>
      </c>
      <c r="G2495" s="13"/>
      <c r="H2495" s="13">
        <f t="shared" si="228"/>
        <v>1</v>
      </c>
    </row>
    <row r="2496" spans="1:23">
      <c r="A2496" s="1">
        <v>0.80000000000000071</v>
      </c>
      <c r="B2496" s="27">
        <v>44574</v>
      </c>
      <c r="C2496" s="18">
        <f t="shared" si="225"/>
        <v>1.1250000000000007</v>
      </c>
      <c r="D2496" s="18">
        <f t="shared" si="226"/>
        <v>0.62500000000000089</v>
      </c>
      <c r="E2496" s="13">
        <f t="shared" si="227"/>
        <v>210</v>
      </c>
      <c r="F2496" s="13">
        <f t="shared" si="224"/>
        <v>4.7104166666666663</v>
      </c>
      <c r="G2496" s="13"/>
      <c r="H2496" s="13">
        <f t="shared" si="228"/>
        <v>0</v>
      </c>
    </row>
    <row r="2497" spans="1:8">
      <c r="A2497" s="1">
        <v>2.6999999999999993</v>
      </c>
      <c r="B2497" s="27">
        <v>44575</v>
      </c>
      <c r="C2497" s="18">
        <f t="shared" si="225"/>
        <v>3.0249999999999995</v>
      </c>
      <c r="D2497" s="18">
        <f t="shared" si="226"/>
        <v>0.84500000000000042</v>
      </c>
      <c r="E2497" s="13">
        <f t="shared" si="227"/>
        <v>210</v>
      </c>
      <c r="F2497" s="13">
        <f t="shared" si="224"/>
        <v>4.1087500000000006</v>
      </c>
      <c r="G2497" s="13"/>
      <c r="H2497" s="13">
        <f t="shared" si="228"/>
        <v>0</v>
      </c>
    </row>
    <row r="2498" spans="1:8">
      <c r="A2498" s="1">
        <v>2.1000000000000014</v>
      </c>
      <c r="B2498" s="27">
        <v>44576</v>
      </c>
      <c r="C2498" s="18">
        <f t="shared" si="225"/>
        <v>2.4250000000000016</v>
      </c>
      <c r="D2498" s="18">
        <f t="shared" si="226"/>
        <v>1.8050000000000004</v>
      </c>
      <c r="E2498" s="13">
        <f t="shared" si="227"/>
        <v>210</v>
      </c>
      <c r="F2498" s="13">
        <f t="shared" si="224"/>
        <v>4.2987500000000001</v>
      </c>
      <c r="G2498" s="13"/>
      <c r="H2498" s="13">
        <f t="shared" si="228"/>
        <v>0</v>
      </c>
    </row>
    <row r="2499" spans="1:8">
      <c r="A2499" s="1">
        <v>-1.3000000000000007</v>
      </c>
      <c r="B2499" s="27">
        <v>44577</v>
      </c>
      <c r="C2499" s="18">
        <f t="shared" si="225"/>
        <v>-0.97500000000000075</v>
      </c>
      <c r="D2499" s="18">
        <f t="shared" si="226"/>
        <v>1.7850000000000001</v>
      </c>
      <c r="E2499" s="13">
        <f t="shared" si="227"/>
        <v>211</v>
      </c>
      <c r="F2499" s="13">
        <f t="shared" si="224"/>
        <v>5.3754166666666672</v>
      </c>
      <c r="G2499" s="13"/>
      <c r="H2499" s="13">
        <f t="shared" si="228"/>
        <v>1</v>
      </c>
    </row>
    <row r="2500" spans="1:8">
      <c r="A2500" s="1">
        <v>3.1000000000000014</v>
      </c>
      <c r="B2500" s="27">
        <v>44578</v>
      </c>
      <c r="C2500" s="18">
        <f t="shared" si="225"/>
        <v>3.4250000000000016</v>
      </c>
      <c r="D2500" s="18">
        <f t="shared" si="226"/>
        <v>1.5250000000000001</v>
      </c>
      <c r="E2500" s="13">
        <f t="shared" si="227"/>
        <v>211</v>
      </c>
      <c r="F2500" s="13">
        <f t="shared" si="224"/>
        <v>3.9820833333333332</v>
      </c>
      <c r="G2500" s="13"/>
      <c r="H2500" s="13">
        <f t="shared" si="228"/>
        <v>0</v>
      </c>
    </row>
    <row r="2501" spans="1:8">
      <c r="A2501" s="1">
        <v>0.69999999999999929</v>
      </c>
      <c r="B2501" s="27">
        <v>44579</v>
      </c>
      <c r="C2501" s="18">
        <f t="shared" si="225"/>
        <v>1.0249999999999992</v>
      </c>
      <c r="D2501" s="18">
        <f t="shared" si="226"/>
        <v>1.3449999999999998</v>
      </c>
      <c r="E2501" s="13">
        <f t="shared" si="227"/>
        <v>211</v>
      </c>
      <c r="F2501" s="13">
        <f t="shared" si="224"/>
        <v>4.7420833333333343</v>
      </c>
      <c r="G2501" s="13"/>
      <c r="H2501" s="13">
        <f t="shared" si="228"/>
        <v>0</v>
      </c>
    </row>
    <row r="2502" spans="1:8">
      <c r="A2502" s="1">
        <v>1.3999999999999986</v>
      </c>
      <c r="B2502" s="27">
        <v>44580</v>
      </c>
      <c r="C2502" s="18">
        <f t="shared" si="225"/>
        <v>1.7249999999999985</v>
      </c>
      <c r="D2502" s="18">
        <f t="shared" si="226"/>
        <v>1.3049999999999999</v>
      </c>
      <c r="E2502" s="13">
        <f t="shared" si="227"/>
        <v>211</v>
      </c>
      <c r="F2502" s="13">
        <f t="shared" si="224"/>
        <v>4.5204166666666667</v>
      </c>
      <c r="G2502" s="13"/>
      <c r="H2502" s="13">
        <f t="shared" si="228"/>
        <v>0</v>
      </c>
    </row>
    <row r="2503" spans="1:8">
      <c r="A2503" s="1">
        <v>1.1999999999999993</v>
      </c>
      <c r="B2503" s="27">
        <v>44581</v>
      </c>
      <c r="C2503" s="18">
        <f t="shared" si="225"/>
        <v>1.5249999999999992</v>
      </c>
      <c r="D2503" s="18">
        <f t="shared" si="226"/>
        <v>1.0049999999999997</v>
      </c>
      <c r="E2503" s="13">
        <f t="shared" si="227"/>
        <v>211</v>
      </c>
      <c r="F2503" s="13">
        <f t="shared" si="224"/>
        <v>4.5837500000000002</v>
      </c>
      <c r="G2503" s="13"/>
      <c r="H2503" s="13">
        <f t="shared" si="228"/>
        <v>0</v>
      </c>
    </row>
    <row r="2504" spans="1:8">
      <c r="A2504" s="1">
        <v>-1.5</v>
      </c>
      <c r="B2504" s="27">
        <v>44582</v>
      </c>
      <c r="C2504" s="18">
        <f t="shared" si="225"/>
        <v>-1.175</v>
      </c>
      <c r="D2504" s="18">
        <f t="shared" si="226"/>
        <v>1.5449999999999995</v>
      </c>
      <c r="E2504" s="13">
        <f t="shared" si="227"/>
        <v>212</v>
      </c>
      <c r="F2504" s="13">
        <f t="shared" si="224"/>
        <v>5.4387499999999998</v>
      </c>
      <c r="G2504" s="13"/>
      <c r="H2504" s="13">
        <f t="shared" si="228"/>
        <v>1</v>
      </c>
    </row>
    <row r="2505" spans="1:8">
      <c r="A2505" s="1">
        <v>1.6000000000000014</v>
      </c>
      <c r="B2505" s="27">
        <v>44583</v>
      </c>
      <c r="C2505" s="18">
        <f t="shared" si="225"/>
        <v>1.9250000000000014</v>
      </c>
      <c r="D2505" s="18">
        <f t="shared" si="226"/>
        <v>1.8649999999999998</v>
      </c>
      <c r="E2505" s="13">
        <f t="shared" si="227"/>
        <v>212</v>
      </c>
      <c r="F2505" s="13">
        <f t="shared" si="224"/>
        <v>4.4570833333333333</v>
      </c>
      <c r="G2505" s="13"/>
      <c r="H2505" s="13">
        <f t="shared" si="228"/>
        <v>0</v>
      </c>
    </row>
    <row r="2506" spans="1:8">
      <c r="A2506" s="1">
        <v>3.3999999999999986</v>
      </c>
      <c r="B2506" s="27">
        <v>44584</v>
      </c>
      <c r="C2506" s="18">
        <f t="shared" si="225"/>
        <v>3.7249999999999988</v>
      </c>
      <c r="D2506" s="18">
        <f t="shared" si="226"/>
        <v>2.125</v>
      </c>
      <c r="E2506" s="13">
        <f t="shared" si="227"/>
        <v>212</v>
      </c>
      <c r="F2506" s="13">
        <f t="shared" si="224"/>
        <v>3.8870833333333343</v>
      </c>
      <c r="G2506" s="13"/>
      <c r="H2506" s="13">
        <f t="shared" si="228"/>
        <v>0</v>
      </c>
    </row>
    <row r="2507" spans="1:8">
      <c r="A2507" s="1">
        <v>3</v>
      </c>
      <c r="B2507" s="27">
        <v>44585</v>
      </c>
      <c r="C2507" s="18">
        <f t="shared" si="225"/>
        <v>3.3250000000000002</v>
      </c>
      <c r="D2507" s="18">
        <f t="shared" si="226"/>
        <v>2.665</v>
      </c>
      <c r="E2507" s="13">
        <f t="shared" si="227"/>
        <v>212</v>
      </c>
      <c r="F2507" s="13">
        <f t="shared" si="224"/>
        <v>4.0137499999999999</v>
      </c>
      <c r="G2507" s="13"/>
      <c r="H2507" s="13">
        <f t="shared" si="228"/>
        <v>0</v>
      </c>
    </row>
    <row r="2508" spans="1:8">
      <c r="A2508" s="1">
        <v>2.5</v>
      </c>
      <c r="B2508" s="27">
        <v>44586</v>
      </c>
      <c r="C2508" s="18">
        <f t="shared" si="225"/>
        <v>2.8250000000000002</v>
      </c>
      <c r="D2508" s="18">
        <f t="shared" si="226"/>
        <v>2.6049999999999995</v>
      </c>
      <c r="E2508" s="13">
        <f t="shared" si="227"/>
        <v>212</v>
      </c>
      <c r="F2508" s="13">
        <f t="shared" si="224"/>
        <v>4.172083333333334</v>
      </c>
      <c r="G2508" s="13"/>
      <c r="H2508" s="13">
        <f t="shared" si="228"/>
        <v>0</v>
      </c>
    </row>
    <row r="2509" spans="1:8">
      <c r="A2509" s="1">
        <v>1.1999999999999993</v>
      </c>
      <c r="B2509" s="27">
        <v>44587</v>
      </c>
      <c r="C2509" s="18">
        <f t="shared" si="225"/>
        <v>1.5249999999999992</v>
      </c>
      <c r="D2509" s="18">
        <f t="shared" si="226"/>
        <v>2.6049999999999995</v>
      </c>
      <c r="E2509" s="13">
        <f t="shared" si="227"/>
        <v>212</v>
      </c>
      <c r="F2509" s="13">
        <f t="shared" si="224"/>
        <v>4.5837500000000002</v>
      </c>
      <c r="G2509" s="13"/>
      <c r="H2509" s="13">
        <f t="shared" si="228"/>
        <v>0</v>
      </c>
    </row>
    <row r="2510" spans="1:8">
      <c r="A2510" s="1">
        <v>1.3000000000000007</v>
      </c>
      <c r="B2510" s="27">
        <v>44588</v>
      </c>
      <c r="C2510" s="18">
        <f t="shared" si="225"/>
        <v>1.6250000000000007</v>
      </c>
      <c r="D2510" s="18">
        <f t="shared" si="226"/>
        <v>2.7049999999999996</v>
      </c>
      <c r="E2510" s="13">
        <f t="shared" si="227"/>
        <v>212</v>
      </c>
      <c r="F2510" s="13">
        <f t="shared" si="224"/>
        <v>4.552083333333333</v>
      </c>
      <c r="G2510" s="13"/>
      <c r="H2510" s="13">
        <f t="shared" si="228"/>
        <v>0</v>
      </c>
    </row>
    <row r="2511" spans="1:8">
      <c r="A2511" s="1">
        <v>3.3999999999999986</v>
      </c>
      <c r="B2511" s="27">
        <v>44589</v>
      </c>
      <c r="C2511" s="18">
        <f t="shared" si="225"/>
        <v>3.7249999999999988</v>
      </c>
      <c r="D2511" s="18">
        <f t="shared" si="226"/>
        <v>3.2049999999999996</v>
      </c>
      <c r="E2511" s="13">
        <f t="shared" si="227"/>
        <v>212</v>
      </c>
      <c r="F2511" s="13">
        <f t="shared" si="224"/>
        <v>3.8870833333333343</v>
      </c>
      <c r="G2511" s="13"/>
      <c r="H2511" s="13">
        <f t="shared" si="228"/>
        <v>0</v>
      </c>
    </row>
    <row r="2512" spans="1:8">
      <c r="A2512" s="1">
        <v>3.5</v>
      </c>
      <c r="B2512" s="27">
        <v>44590</v>
      </c>
      <c r="C2512" s="18">
        <f t="shared" si="225"/>
        <v>3.8250000000000002</v>
      </c>
      <c r="D2512" s="18">
        <f t="shared" si="226"/>
        <v>3.3850000000000002</v>
      </c>
      <c r="E2512" s="13">
        <f t="shared" si="227"/>
        <v>212</v>
      </c>
      <c r="F2512" s="13">
        <f t="shared" si="224"/>
        <v>3.8554166666666672</v>
      </c>
      <c r="G2512" s="13"/>
      <c r="H2512" s="13">
        <f t="shared" si="228"/>
        <v>0</v>
      </c>
    </row>
    <row r="2513" spans="1:8">
      <c r="A2513" s="1">
        <v>5</v>
      </c>
      <c r="B2513" s="27">
        <v>44591</v>
      </c>
      <c r="C2513" s="18">
        <f t="shared" si="225"/>
        <v>5.3250000000000002</v>
      </c>
      <c r="D2513" s="18">
        <f t="shared" si="226"/>
        <v>3.4249999999999998</v>
      </c>
      <c r="E2513" s="13">
        <f t="shared" si="227"/>
        <v>212</v>
      </c>
      <c r="F2513" s="13">
        <f t="shared" si="224"/>
        <v>3.3804166666666671</v>
      </c>
      <c r="G2513" s="13"/>
      <c r="H2513" s="13">
        <f t="shared" si="228"/>
        <v>0</v>
      </c>
    </row>
    <row r="2514" spans="1:8">
      <c r="A2514" s="1">
        <v>2.1000000000000014</v>
      </c>
      <c r="B2514" s="27">
        <v>44592</v>
      </c>
      <c r="C2514" s="18">
        <f t="shared" si="225"/>
        <v>2.4250000000000016</v>
      </c>
      <c r="D2514" s="18">
        <f t="shared" si="226"/>
        <v>3.5650000000000004</v>
      </c>
      <c r="E2514" s="13">
        <f t="shared" si="227"/>
        <v>212</v>
      </c>
      <c r="F2514" s="13">
        <f t="shared" ref="F2514:F2573" si="229">IF(F$16-$C2514&gt;0,(F$16+F$14-$C2514)*F$15/30,0)</f>
        <v>4.2987500000000001</v>
      </c>
      <c r="G2514" s="13"/>
      <c r="H2514" s="13">
        <f t="shared" si="228"/>
        <v>0</v>
      </c>
    </row>
    <row r="2515" spans="1:8">
      <c r="A2515" s="1">
        <v>1.5</v>
      </c>
      <c r="B2515" s="27">
        <v>44593</v>
      </c>
      <c r="C2515" s="18">
        <f t="shared" si="225"/>
        <v>1.825</v>
      </c>
      <c r="D2515" s="18">
        <f t="shared" si="226"/>
        <v>3.5850000000000009</v>
      </c>
      <c r="E2515" s="13">
        <f t="shared" si="227"/>
        <v>212</v>
      </c>
      <c r="F2515" s="13">
        <f t="shared" si="229"/>
        <v>4.4887499999999996</v>
      </c>
      <c r="G2515" s="13"/>
      <c r="H2515" s="13">
        <f t="shared" si="228"/>
        <v>0</v>
      </c>
    </row>
    <row r="2516" spans="1:8">
      <c r="A2516" s="1">
        <v>4.1000000000000014</v>
      </c>
      <c r="B2516" s="27">
        <v>44594</v>
      </c>
      <c r="C2516" s="18">
        <f t="shared" si="225"/>
        <v>4.4250000000000016</v>
      </c>
      <c r="D2516" s="18">
        <f t="shared" si="226"/>
        <v>3.7650000000000006</v>
      </c>
      <c r="E2516" s="13">
        <f t="shared" si="227"/>
        <v>212</v>
      </c>
      <c r="F2516" s="13">
        <f t="shared" si="229"/>
        <v>3.6654166666666663</v>
      </c>
      <c r="G2516" s="13"/>
      <c r="H2516" s="13">
        <f t="shared" si="228"/>
        <v>0</v>
      </c>
    </row>
    <row r="2517" spans="1:8">
      <c r="A2517" s="1">
        <v>3.6000000000000014</v>
      </c>
      <c r="B2517" s="27">
        <v>44595</v>
      </c>
      <c r="C2517" s="18">
        <f t="shared" si="225"/>
        <v>3.9250000000000016</v>
      </c>
      <c r="D2517" s="18">
        <f t="shared" si="226"/>
        <v>4.0650000000000004</v>
      </c>
      <c r="E2517" s="13">
        <f t="shared" si="227"/>
        <v>212</v>
      </c>
      <c r="F2517" s="13">
        <f t="shared" si="229"/>
        <v>3.8237499999999995</v>
      </c>
      <c r="G2517" s="13"/>
      <c r="H2517" s="13">
        <f t="shared" si="228"/>
        <v>0</v>
      </c>
    </row>
    <row r="2518" spans="1:8">
      <c r="A2518" s="1">
        <v>5.8999999999999986</v>
      </c>
      <c r="B2518" s="27">
        <v>44596</v>
      </c>
      <c r="C2518" s="18">
        <f t="shared" si="225"/>
        <v>6.2249999999999988</v>
      </c>
      <c r="D2518" s="18">
        <f t="shared" si="226"/>
        <v>4.785000000000001</v>
      </c>
      <c r="E2518" s="13">
        <f t="shared" si="227"/>
        <v>212</v>
      </c>
      <c r="F2518" s="13">
        <f t="shared" si="229"/>
        <v>3.0954166666666674</v>
      </c>
      <c r="G2518" s="13"/>
      <c r="H2518" s="13">
        <f t="shared" si="228"/>
        <v>0</v>
      </c>
    </row>
    <row r="2519" spans="1:8">
      <c r="A2519" s="1">
        <v>3.6000000000000014</v>
      </c>
      <c r="B2519" s="27">
        <v>44597</v>
      </c>
      <c r="C2519" s="18">
        <f t="shared" si="225"/>
        <v>3.9250000000000016</v>
      </c>
      <c r="D2519" s="18">
        <f t="shared" si="226"/>
        <v>4.6650000000000009</v>
      </c>
      <c r="E2519" s="13">
        <f t="shared" si="227"/>
        <v>212</v>
      </c>
      <c r="F2519" s="13">
        <f t="shared" si="229"/>
        <v>3.8237499999999995</v>
      </c>
      <c r="G2519" s="13"/>
      <c r="H2519" s="13">
        <f t="shared" si="228"/>
        <v>0</v>
      </c>
    </row>
    <row r="2520" spans="1:8">
      <c r="A2520" s="1">
        <v>5.1000000000000014</v>
      </c>
      <c r="B2520" s="27">
        <v>44598</v>
      </c>
      <c r="C2520" s="18">
        <f t="shared" si="225"/>
        <v>5.4250000000000016</v>
      </c>
      <c r="D2520" s="18">
        <f t="shared" si="226"/>
        <v>4.9050000000000002</v>
      </c>
      <c r="E2520" s="13">
        <f t="shared" si="227"/>
        <v>212</v>
      </c>
      <c r="F2520" s="13">
        <f t="shared" si="229"/>
        <v>3.3487499999999999</v>
      </c>
      <c r="G2520" s="13"/>
      <c r="H2520" s="13">
        <f t="shared" si="228"/>
        <v>0</v>
      </c>
    </row>
    <row r="2521" spans="1:8">
      <c r="A2521" s="1">
        <v>3.5</v>
      </c>
      <c r="B2521" s="27">
        <v>44599</v>
      </c>
      <c r="C2521" s="18">
        <f t="shared" si="225"/>
        <v>3.8250000000000002</v>
      </c>
      <c r="D2521" s="18">
        <f t="shared" si="226"/>
        <v>5.1450000000000014</v>
      </c>
      <c r="E2521" s="13">
        <f t="shared" si="227"/>
        <v>212</v>
      </c>
      <c r="F2521" s="13">
        <f t="shared" si="229"/>
        <v>3.8554166666666672</v>
      </c>
      <c r="G2521" s="13"/>
      <c r="H2521" s="13">
        <f t="shared" si="228"/>
        <v>0</v>
      </c>
    </row>
    <row r="2522" spans="1:8">
      <c r="A2522" s="1">
        <v>4.8000000000000007</v>
      </c>
      <c r="B2522" s="27">
        <v>44600</v>
      </c>
      <c r="C2522" s="18">
        <f t="shared" si="225"/>
        <v>5.1250000000000009</v>
      </c>
      <c r="D2522" s="18">
        <f t="shared" si="226"/>
        <v>5.9050000000000002</v>
      </c>
      <c r="E2522" s="13">
        <f t="shared" si="227"/>
        <v>212</v>
      </c>
      <c r="F2522" s="13">
        <f t="shared" si="229"/>
        <v>3.4437500000000001</v>
      </c>
      <c r="G2522" s="13"/>
      <c r="H2522" s="13">
        <f t="shared" si="228"/>
        <v>0</v>
      </c>
    </row>
    <row r="2523" spans="1:8">
      <c r="A2523" s="1">
        <v>7.1000000000000014</v>
      </c>
      <c r="B2523" s="27">
        <v>44601</v>
      </c>
      <c r="C2523" s="18">
        <f t="shared" si="225"/>
        <v>7.4250000000000016</v>
      </c>
      <c r="D2523" s="18">
        <f t="shared" si="226"/>
        <v>5.8250000000000002</v>
      </c>
      <c r="E2523" s="13">
        <f t="shared" si="227"/>
        <v>212</v>
      </c>
      <c r="F2523" s="13">
        <f t="shared" si="229"/>
        <v>2.7154166666666666</v>
      </c>
      <c r="G2523" s="13"/>
      <c r="H2523" s="13">
        <f t="shared" si="228"/>
        <v>0</v>
      </c>
    </row>
    <row r="2524" spans="1:8">
      <c r="A2524" s="1">
        <v>7.3999999999999986</v>
      </c>
      <c r="B2524" s="27">
        <v>44602</v>
      </c>
      <c r="C2524" s="18">
        <f t="shared" si="225"/>
        <v>7.7249999999999988</v>
      </c>
      <c r="D2524" s="18">
        <f t="shared" si="226"/>
        <v>5.4049999999999994</v>
      </c>
      <c r="E2524" s="13">
        <f t="shared" si="227"/>
        <v>212</v>
      </c>
      <c r="F2524" s="13">
        <f t="shared" si="229"/>
        <v>2.6204166666666677</v>
      </c>
      <c r="G2524" s="13"/>
      <c r="H2524" s="13">
        <f t="shared" si="228"/>
        <v>0</v>
      </c>
    </row>
    <row r="2525" spans="1:8">
      <c r="A2525" s="1">
        <v>4.6999999999999993</v>
      </c>
      <c r="B2525" s="27">
        <v>44603</v>
      </c>
      <c r="C2525" s="18">
        <f t="shared" si="225"/>
        <v>5.0249999999999995</v>
      </c>
      <c r="D2525" s="18">
        <f t="shared" si="226"/>
        <v>4.8249999999999993</v>
      </c>
      <c r="E2525" s="13">
        <f t="shared" si="227"/>
        <v>212</v>
      </c>
      <c r="F2525" s="13">
        <f t="shared" si="229"/>
        <v>3.4754166666666673</v>
      </c>
      <c r="G2525" s="13"/>
      <c r="H2525" s="13">
        <f t="shared" si="228"/>
        <v>0</v>
      </c>
    </row>
    <row r="2526" spans="1:8">
      <c r="A2526" s="1">
        <v>1.3999999999999986</v>
      </c>
      <c r="B2526" s="27">
        <v>44604</v>
      </c>
      <c r="C2526" s="18">
        <f t="shared" si="225"/>
        <v>1.7249999999999985</v>
      </c>
      <c r="D2526" s="18">
        <f t="shared" si="226"/>
        <v>3.8449999999999989</v>
      </c>
      <c r="E2526" s="13">
        <f t="shared" si="227"/>
        <v>212</v>
      </c>
      <c r="F2526" s="13">
        <f t="shared" si="229"/>
        <v>4.5204166666666667</v>
      </c>
      <c r="G2526" s="13"/>
      <c r="H2526" s="13">
        <f t="shared" si="228"/>
        <v>0</v>
      </c>
    </row>
    <row r="2527" spans="1:8">
      <c r="A2527" s="1">
        <v>1.8999999999999986</v>
      </c>
      <c r="B2527" s="27">
        <v>44605</v>
      </c>
      <c r="C2527" s="18">
        <f t="shared" si="225"/>
        <v>2.2249999999999988</v>
      </c>
      <c r="D2527" s="18">
        <f t="shared" si="226"/>
        <v>3.3249999999999993</v>
      </c>
      <c r="E2527" s="13">
        <f t="shared" si="227"/>
        <v>212</v>
      </c>
      <c r="F2527" s="13">
        <f t="shared" si="229"/>
        <v>4.3620833333333335</v>
      </c>
      <c r="G2527" s="13"/>
      <c r="H2527" s="13">
        <f t="shared" si="228"/>
        <v>0</v>
      </c>
    </row>
    <row r="2528" spans="1:8">
      <c r="A2528" s="1">
        <v>2.1999999999999993</v>
      </c>
      <c r="B2528" s="27">
        <v>44606</v>
      </c>
      <c r="C2528" s="18">
        <f t="shared" si="225"/>
        <v>2.5249999999999995</v>
      </c>
      <c r="D2528" s="18">
        <f t="shared" si="226"/>
        <v>3.6249999999999991</v>
      </c>
      <c r="E2528" s="13">
        <f t="shared" si="227"/>
        <v>212</v>
      </c>
      <c r="F2528" s="13">
        <f t="shared" si="229"/>
        <v>4.2670833333333338</v>
      </c>
      <c r="G2528" s="13"/>
      <c r="H2528" s="13">
        <f t="shared" si="228"/>
        <v>0</v>
      </c>
    </row>
    <row r="2529" spans="1:8">
      <c r="A2529" s="1">
        <v>4.8000000000000007</v>
      </c>
      <c r="B2529" s="27">
        <v>44607</v>
      </c>
      <c r="C2529" s="18">
        <f t="shared" si="225"/>
        <v>5.1250000000000009</v>
      </c>
      <c r="D2529" s="18">
        <f t="shared" si="226"/>
        <v>5.0849999999999991</v>
      </c>
      <c r="E2529" s="13">
        <f t="shared" si="227"/>
        <v>212</v>
      </c>
      <c r="F2529" s="13">
        <f t="shared" si="229"/>
        <v>3.4437500000000001</v>
      </c>
      <c r="G2529" s="13"/>
      <c r="H2529" s="13">
        <f t="shared" si="228"/>
        <v>0</v>
      </c>
    </row>
    <row r="2530" spans="1:8">
      <c r="A2530" s="1">
        <v>6.1999999999999993</v>
      </c>
      <c r="B2530" s="27">
        <v>44608</v>
      </c>
      <c r="C2530" s="18">
        <f t="shared" si="225"/>
        <v>6.5249999999999995</v>
      </c>
      <c r="D2530" s="18">
        <f t="shared" si="226"/>
        <v>6.125</v>
      </c>
      <c r="E2530" s="13">
        <f t="shared" si="227"/>
        <v>212</v>
      </c>
      <c r="F2530" s="13">
        <f t="shared" si="229"/>
        <v>3.0004166666666672</v>
      </c>
      <c r="G2530" s="13"/>
      <c r="H2530" s="13">
        <f t="shared" si="228"/>
        <v>0</v>
      </c>
    </row>
    <row r="2531" spans="1:8">
      <c r="A2531" s="1">
        <v>8.6999999999999993</v>
      </c>
      <c r="B2531" s="27">
        <v>44609</v>
      </c>
      <c r="C2531" s="18">
        <f t="shared" si="225"/>
        <v>9.0249999999999986</v>
      </c>
      <c r="D2531" s="18">
        <f t="shared" si="226"/>
        <v>6.9450000000000003</v>
      </c>
      <c r="E2531" s="13">
        <f t="shared" si="227"/>
        <v>212</v>
      </c>
      <c r="F2531" s="13">
        <f t="shared" si="229"/>
        <v>2.2087500000000007</v>
      </c>
      <c r="G2531" s="13"/>
      <c r="H2531" s="13">
        <f t="shared" si="228"/>
        <v>0</v>
      </c>
    </row>
    <row r="2532" spans="1:8">
      <c r="A2532" s="1">
        <v>7.1000000000000014</v>
      </c>
      <c r="B2532" s="27">
        <v>44610</v>
      </c>
      <c r="C2532" s="18">
        <f t="shared" si="225"/>
        <v>7.4250000000000016</v>
      </c>
      <c r="D2532" s="18">
        <f t="shared" si="226"/>
        <v>7.2849999999999993</v>
      </c>
      <c r="E2532" s="13">
        <f t="shared" si="227"/>
        <v>212</v>
      </c>
      <c r="F2532" s="13">
        <f t="shared" si="229"/>
        <v>2.7154166666666666</v>
      </c>
      <c r="G2532" s="13"/>
      <c r="H2532" s="13">
        <f t="shared" si="228"/>
        <v>0</v>
      </c>
    </row>
    <row r="2533" spans="1:8">
      <c r="A2533" s="1">
        <v>6.3000000000000007</v>
      </c>
      <c r="B2533" s="27">
        <v>44611</v>
      </c>
      <c r="C2533" s="18">
        <f t="shared" si="225"/>
        <v>6.6250000000000009</v>
      </c>
      <c r="D2533" s="18">
        <f t="shared" si="226"/>
        <v>7.5049999999999999</v>
      </c>
      <c r="E2533" s="13">
        <f t="shared" si="227"/>
        <v>212</v>
      </c>
      <c r="F2533" s="13">
        <f t="shared" si="229"/>
        <v>2.96875</v>
      </c>
      <c r="G2533" s="13"/>
      <c r="H2533" s="13">
        <f t="shared" si="228"/>
        <v>0</v>
      </c>
    </row>
    <row r="2534" spans="1:8">
      <c r="A2534" s="1">
        <v>6.5</v>
      </c>
      <c r="B2534" s="27">
        <v>44612</v>
      </c>
      <c r="C2534" s="18">
        <f t="shared" si="225"/>
        <v>6.8250000000000002</v>
      </c>
      <c r="D2534" s="18">
        <f t="shared" si="226"/>
        <v>6.7650000000000006</v>
      </c>
      <c r="E2534" s="13">
        <f t="shared" si="227"/>
        <v>212</v>
      </c>
      <c r="F2534" s="13">
        <f t="shared" si="229"/>
        <v>2.905416666666667</v>
      </c>
      <c r="G2534" s="13"/>
      <c r="H2534" s="13">
        <f t="shared" si="228"/>
        <v>0</v>
      </c>
    </row>
    <row r="2535" spans="1:8">
      <c r="A2535" s="1">
        <v>7.3000000000000007</v>
      </c>
      <c r="B2535" s="27">
        <v>44613</v>
      </c>
      <c r="C2535" s="18">
        <f t="shared" si="225"/>
        <v>7.6250000000000009</v>
      </c>
      <c r="D2535" s="18">
        <f t="shared" si="226"/>
        <v>6.5850000000000009</v>
      </c>
      <c r="E2535" s="13">
        <f t="shared" si="227"/>
        <v>212</v>
      </c>
      <c r="F2535" s="13">
        <f t="shared" si="229"/>
        <v>2.6520833333333331</v>
      </c>
      <c r="G2535" s="13"/>
      <c r="H2535" s="13">
        <f t="shared" si="228"/>
        <v>0</v>
      </c>
    </row>
    <row r="2536" spans="1:8">
      <c r="A2536" s="1">
        <v>5</v>
      </c>
      <c r="B2536" s="27">
        <v>44614</v>
      </c>
      <c r="C2536" s="18">
        <f t="shared" si="225"/>
        <v>5.3250000000000002</v>
      </c>
      <c r="D2536" s="18">
        <f t="shared" si="226"/>
        <v>6.3250000000000002</v>
      </c>
      <c r="E2536" s="13">
        <f t="shared" si="227"/>
        <v>212</v>
      </c>
      <c r="F2536" s="13">
        <f t="shared" si="229"/>
        <v>3.3804166666666671</v>
      </c>
      <c r="G2536" s="13"/>
      <c r="H2536" s="13">
        <f t="shared" si="228"/>
        <v>0</v>
      </c>
    </row>
    <row r="2537" spans="1:8">
      <c r="A2537" s="1">
        <v>6.1999999999999993</v>
      </c>
      <c r="B2537" s="27">
        <v>44615</v>
      </c>
      <c r="C2537" s="18">
        <f t="shared" si="225"/>
        <v>6.5249999999999995</v>
      </c>
      <c r="D2537" s="18">
        <f t="shared" si="226"/>
        <v>5.7850000000000001</v>
      </c>
      <c r="E2537" s="13">
        <f t="shared" si="227"/>
        <v>212</v>
      </c>
      <c r="F2537" s="13">
        <f t="shared" si="229"/>
        <v>3.0004166666666672</v>
      </c>
      <c r="G2537" s="13"/>
      <c r="H2537" s="13">
        <f t="shared" si="228"/>
        <v>0</v>
      </c>
    </row>
    <row r="2538" spans="1:8">
      <c r="A2538" s="1">
        <v>5</v>
      </c>
      <c r="B2538" s="27">
        <v>44616</v>
      </c>
      <c r="C2538" s="18">
        <f t="shared" ref="C2538:C2573" si="230">A2538+A$16</f>
        <v>5.3250000000000002</v>
      </c>
      <c r="D2538" s="18">
        <f t="shared" ref="D2538:D2573" si="231">SUM(C2536:C2540)/5</f>
        <v>4.9249999999999998</v>
      </c>
      <c r="E2538" s="13">
        <f t="shared" ref="E2538:E2573" si="232">E2537+H2538</f>
        <v>212</v>
      </c>
      <c r="F2538" s="13">
        <f t="shared" si="229"/>
        <v>3.3804166666666671</v>
      </c>
      <c r="G2538" s="13"/>
      <c r="H2538" s="13">
        <f t="shared" ref="H2538:H2573" si="233">IF(F2538&gt;H$15,1,0)</f>
        <v>0</v>
      </c>
    </row>
    <row r="2539" spans="1:8">
      <c r="A2539" s="1">
        <v>3.8000000000000007</v>
      </c>
      <c r="B2539" s="27">
        <v>44617</v>
      </c>
      <c r="C2539" s="18">
        <f t="shared" si="230"/>
        <v>4.1250000000000009</v>
      </c>
      <c r="D2539" s="18">
        <f t="shared" si="231"/>
        <v>4.3450000000000006</v>
      </c>
      <c r="E2539" s="13">
        <f t="shared" si="232"/>
        <v>212</v>
      </c>
      <c r="F2539" s="13">
        <f t="shared" si="229"/>
        <v>3.7604166666666665</v>
      </c>
      <c r="G2539" s="13"/>
      <c r="H2539" s="13">
        <f t="shared" si="233"/>
        <v>0</v>
      </c>
    </row>
    <row r="2540" spans="1:8">
      <c r="A2540" s="1">
        <v>3</v>
      </c>
      <c r="B2540" s="27">
        <v>44618</v>
      </c>
      <c r="C2540" s="18">
        <f t="shared" si="230"/>
        <v>3.3250000000000002</v>
      </c>
      <c r="D2540" s="18">
        <f t="shared" si="231"/>
        <v>2.9250000000000007</v>
      </c>
      <c r="E2540" s="13">
        <f t="shared" si="232"/>
        <v>212</v>
      </c>
      <c r="F2540" s="13">
        <f t="shared" si="229"/>
        <v>4.0137499999999999</v>
      </c>
      <c r="G2540" s="13"/>
      <c r="H2540" s="13">
        <f t="shared" si="233"/>
        <v>0</v>
      </c>
    </row>
    <row r="2541" spans="1:8">
      <c r="A2541" s="1">
        <v>2.1000000000000014</v>
      </c>
      <c r="B2541" s="27">
        <v>44619</v>
      </c>
      <c r="C2541" s="18">
        <f t="shared" si="230"/>
        <v>2.4250000000000016</v>
      </c>
      <c r="D2541" s="18">
        <f t="shared" si="231"/>
        <v>1.745000000000001</v>
      </c>
      <c r="E2541" s="13">
        <f t="shared" si="232"/>
        <v>212</v>
      </c>
      <c r="F2541" s="13">
        <f t="shared" si="229"/>
        <v>4.2987500000000001</v>
      </c>
      <c r="G2541" s="13"/>
      <c r="H2541" s="13">
        <f t="shared" si="233"/>
        <v>0</v>
      </c>
    </row>
    <row r="2542" spans="1:8">
      <c r="A2542" s="1">
        <v>-0.89999999999999858</v>
      </c>
      <c r="B2542" s="27">
        <v>44620</v>
      </c>
      <c r="C2542" s="18">
        <f t="shared" si="230"/>
        <v>-0.57499999999999862</v>
      </c>
      <c r="D2542" s="18">
        <f t="shared" si="231"/>
        <v>0.82500000000000084</v>
      </c>
      <c r="E2542" s="13">
        <f t="shared" si="232"/>
        <v>213</v>
      </c>
      <c r="F2542" s="13">
        <f t="shared" si="229"/>
        <v>5.2487500000000002</v>
      </c>
      <c r="G2542" s="13"/>
      <c r="H2542" s="13">
        <f t="shared" si="233"/>
        <v>1</v>
      </c>
    </row>
    <row r="2543" spans="1:8">
      <c r="A2543" s="1">
        <v>-0.89999999999999858</v>
      </c>
      <c r="B2543" s="27">
        <v>44621</v>
      </c>
      <c r="C2543" s="18">
        <f t="shared" si="230"/>
        <v>-0.57499999999999862</v>
      </c>
      <c r="D2543" s="18">
        <f t="shared" si="231"/>
        <v>0.20500000000000043</v>
      </c>
      <c r="E2543" s="13">
        <f t="shared" si="232"/>
        <v>214</v>
      </c>
      <c r="F2543" s="13">
        <f t="shared" si="229"/>
        <v>5.2487500000000002</v>
      </c>
      <c r="G2543" s="13"/>
      <c r="H2543" s="13">
        <f t="shared" si="233"/>
        <v>1</v>
      </c>
    </row>
    <row r="2544" spans="1:8">
      <c r="A2544" s="1">
        <v>-0.80000000000000071</v>
      </c>
      <c r="B2544" s="27">
        <v>44622</v>
      </c>
      <c r="C2544" s="18">
        <f t="shared" si="230"/>
        <v>-0.4750000000000007</v>
      </c>
      <c r="D2544" s="18">
        <f t="shared" si="231"/>
        <v>-0.25499999999999978</v>
      </c>
      <c r="E2544" s="13">
        <f t="shared" si="232"/>
        <v>215</v>
      </c>
      <c r="F2544" s="13">
        <f t="shared" si="229"/>
        <v>5.217083333333334</v>
      </c>
      <c r="G2544" s="13"/>
      <c r="H2544" s="13">
        <f t="shared" si="233"/>
        <v>1</v>
      </c>
    </row>
    <row r="2545" spans="1:8">
      <c r="A2545" s="1">
        <v>-0.10000000000000142</v>
      </c>
      <c r="B2545" s="27">
        <v>44623</v>
      </c>
      <c r="C2545" s="18">
        <f t="shared" si="230"/>
        <v>0.22499999999999859</v>
      </c>
      <c r="D2545" s="18">
        <f t="shared" si="231"/>
        <v>0.10499999999999968</v>
      </c>
      <c r="E2545" s="13">
        <f t="shared" si="232"/>
        <v>215</v>
      </c>
      <c r="F2545" s="13">
        <f t="shared" si="229"/>
        <v>4.9954166666666673</v>
      </c>
      <c r="G2545" s="13"/>
      <c r="H2545" s="13">
        <f t="shared" si="233"/>
        <v>0</v>
      </c>
    </row>
    <row r="2546" spans="1:8">
      <c r="A2546" s="1">
        <v>-0.19999999999999929</v>
      </c>
      <c r="B2546" s="27">
        <v>44624</v>
      </c>
      <c r="C2546" s="18">
        <f t="shared" si="230"/>
        <v>0.12500000000000072</v>
      </c>
      <c r="D2546" s="18">
        <f t="shared" si="231"/>
        <v>6.4999999999999142E-2</v>
      </c>
      <c r="E2546" s="13">
        <f t="shared" si="232"/>
        <v>216</v>
      </c>
      <c r="F2546" s="13">
        <f t="shared" si="229"/>
        <v>5.0270833333333336</v>
      </c>
      <c r="G2546" s="13"/>
      <c r="H2546" s="13">
        <f t="shared" si="233"/>
        <v>1</v>
      </c>
    </row>
    <row r="2547" spans="1:8">
      <c r="A2547" s="1">
        <v>0.89999999999999858</v>
      </c>
      <c r="B2547" s="27">
        <v>44625</v>
      </c>
      <c r="C2547" s="18">
        <f t="shared" si="230"/>
        <v>1.2249999999999985</v>
      </c>
      <c r="D2547" s="18">
        <f t="shared" si="231"/>
        <v>0.30499999999999899</v>
      </c>
      <c r="E2547" s="13">
        <f t="shared" si="232"/>
        <v>216</v>
      </c>
      <c r="F2547" s="13">
        <f t="shared" si="229"/>
        <v>4.67875</v>
      </c>
      <c r="G2547" s="13"/>
      <c r="H2547" s="13">
        <f t="shared" si="233"/>
        <v>0</v>
      </c>
    </row>
    <row r="2548" spans="1:8">
      <c r="A2548" s="1">
        <v>-1.1000000000000014</v>
      </c>
      <c r="B2548" s="27">
        <v>44626</v>
      </c>
      <c r="C2548" s="18">
        <f t="shared" si="230"/>
        <v>-0.77500000000000147</v>
      </c>
      <c r="D2548" s="18">
        <f t="shared" si="231"/>
        <v>0.56499999999999917</v>
      </c>
      <c r="E2548" s="13">
        <f t="shared" si="232"/>
        <v>217</v>
      </c>
      <c r="F2548" s="13">
        <f t="shared" si="229"/>
        <v>5.3120833333333337</v>
      </c>
      <c r="G2548" s="13"/>
      <c r="H2548" s="13">
        <f t="shared" si="233"/>
        <v>1</v>
      </c>
    </row>
    <row r="2549" spans="1:8">
      <c r="A2549" s="1">
        <v>0.39999999999999858</v>
      </c>
      <c r="B2549" s="27">
        <v>44627</v>
      </c>
      <c r="C2549" s="18">
        <f t="shared" si="230"/>
        <v>0.72499999999999853</v>
      </c>
      <c r="D2549" s="18">
        <f t="shared" si="231"/>
        <v>1.204999999999999</v>
      </c>
      <c r="E2549" s="13">
        <f t="shared" si="232"/>
        <v>217</v>
      </c>
      <c r="F2549" s="13">
        <f t="shared" si="229"/>
        <v>4.8370833333333341</v>
      </c>
      <c r="G2549" s="13"/>
      <c r="H2549" s="13">
        <f t="shared" si="233"/>
        <v>0</v>
      </c>
    </row>
    <row r="2550" spans="1:8">
      <c r="A2550" s="1">
        <v>1.1999999999999993</v>
      </c>
      <c r="B2550" s="27">
        <v>44628</v>
      </c>
      <c r="C2550" s="18">
        <f t="shared" si="230"/>
        <v>1.5249999999999992</v>
      </c>
      <c r="D2550" s="18">
        <f t="shared" si="231"/>
        <v>1.3249999999999993</v>
      </c>
      <c r="E2550" s="13">
        <f t="shared" si="232"/>
        <v>217</v>
      </c>
      <c r="F2550" s="13">
        <f t="shared" si="229"/>
        <v>4.5837500000000002</v>
      </c>
      <c r="G2550" s="13"/>
      <c r="H2550" s="13">
        <f t="shared" si="233"/>
        <v>0</v>
      </c>
    </row>
    <row r="2551" spans="1:8">
      <c r="A2551" s="1">
        <v>3</v>
      </c>
      <c r="B2551" s="27">
        <v>44629</v>
      </c>
      <c r="C2551" s="18">
        <f t="shared" si="230"/>
        <v>3.3250000000000002</v>
      </c>
      <c r="D2551" s="18">
        <f t="shared" si="231"/>
        <v>1.5849999999999995</v>
      </c>
      <c r="E2551" s="13">
        <f t="shared" si="232"/>
        <v>217</v>
      </c>
      <c r="F2551" s="13">
        <f t="shared" si="229"/>
        <v>4.0137499999999999</v>
      </c>
      <c r="G2551" s="13"/>
      <c r="H2551" s="13">
        <f t="shared" si="233"/>
        <v>0</v>
      </c>
    </row>
    <row r="2552" spans="1:8">
      <c r="A2552" s="1">
        <v>1.5</v>
      </c>
      <c r="B2552" s="27">
        <v>44630</v>
      </c>
      <c r="C2552" s="18">
        <f t="shared" si="230"/>
        <v>1.825</v>
      </c>
      <c r="D2552" s="18">
        <f t="shared" si="231"/>
        <v>1.8849999999999993</v>
      </c>
      <c r="E2552" s="13">
        <f t="shared" si="232"/>
        <v>217</v>
      </c>
      <c r="F2552" s="13">
        <f t="shared" si="229"/>
        <v>4.4887499999999996</v>
      </c>
      <c r="G2552" s="13"/>
      <c r="H2552" s="13">
        <f t="shared" si="233"/>
        <v>0</v>
      </c>
    </row>
    <row r="2553" spans="1:8">
      <c r="A2553" s="1">
        <v>0.19999999999999929</v>
      </c>
      <c r="B2553" s="27">
        <v>44631</v>
      </c>
      <c r="C2553" s="18">
        <f t="shared" si="230"/>
        <v>0.52499999999999925</v>
      </c>
      <c r="D2553" s="18">
        <f t="shared" si="231"/>
        <v>2.3849999999999993</v>
      </c>
      <c r="E2553" s="13">
        <f t="shared" si="232"/>
        <v>217</v>
      </c>
      <c r="F2553" s="13">
        <f t="shared" si="229"/>
        <v>4.9004166666666675</v>
      </c>
      <c r="G2553" s="13"/>
      <c r="H2553" s="13">
        <f t="shared" si="233"/>
        <v>0</v>
      </c>
    </row>
    <row r="2554" spans="1:8">
      <c r="A2554" s="1">
        <v>1.8999999999999986</v>
      </c>
      <c r="B2554" s="27">
        <v>44632</v>
      </c>
      <c r="C2554" s="18">
        <f t="shared" si="230"/>
        <v>2.2249999999999988</v>
      </c>
      <c r="D2554" s="18">
        <f t="shared" si="231"/>
        <v>2.8649999999999993</v>
      </c>
      <c r="E2554" s="13">
        <f t="shared" si="232"/>
        <v>217</v>
      </c>
      <c r="F2554" s="13">
        <f t="shared" si="229"/>
        <v>4.3620833333333335</v>
      </c>
      <c r="G2554" s="13"/>
      <c r="H2554" s="13">
        <f t="shared" si="233"/>
        <v>0</v>
      </c>
    </row>
    <row r="2555" spans="1:8">
      <c r="A2555" s="1">
        <v>3.6999999999999993</v>
      </c>
      <c r="B2555" s="27">
        <v>44633</v>
      </c>
      <c r="C2555" s="18">
        <f t="shared" si="230"/>
        <v>4.0249999999999995</v>
      </c>
      <c r="D2555" s="18">
        <f t="shared" si="231"/>
        <v>3.8249999999999993</v>
      </c>
      <c r="E2555" s="13">
        <f t="shared" si="232"/>
        <v>217</v>
      </c>
      <c r="F2555" s="13">
        <f t="shared" si="229"/>
        <v>3.7920833333333337</v>
      </c>
      <c r="G2555" s="13"/>
      <c r="H2555" s="13">
        <f t="shared" si="233"/>
        <v>0</v>
      </c>
    </row>
    <row r="2556" spans="1:8">
      <c r="A2556" s="1">
        <v>5.3999999999999986</v>
      </c>
      <c r="B2556" s="27">
        <v>44634</v>
      </c>
      <c r="C2556" s="18">
        <f t="shared" si="230"/>
        <v>5.7249999999999988</v>
      </c>
      <c r="D2556" s="18">
        <f t="shared" si="231"/>
        <v>5.3249999999999993</v>
      </c>
      <c r="E2556" s="13">
        <f t="shared" si="232"/>
        <v>217</v>
      </c>
      <c r="F2556" s="13">
        <f t="shared" si="229"/>
        <v>3.253750000000001</v>
      </c>
      <c r="G2556" s="13"/>
      <c r="H2556" s="13">
        <f t="shared" si="233"/>
        <v>0</v>
      </c>
    </row>
    <row r="2557" spans="1:8">
      <c r="A2557" s="1">
        <v>6.3000000000000007</v>
      </c>
      <c r="B2557" s="27">
        <v>44635</v>
      </c>
      <c r="C2557" s="18">
        <f t="shared" si="230"/>
        <v>6.6250000000000009</v>
      </c>
      <c r="D2557" s="18">
        <f t="shared" si="231"/>
        <v>6.4049999999999994</v>
      </c>
      <c r="E2557" s="13">
        <f t="shared" si="232"/>
        <v>217</v>
      </c>
      <c r="F2557" s="13">
        <f t="shared" si="229"/>
        <v>2.96875</v>
      </c>
      <c r="G2557" s="13"/>
      <c r="H2557" s="13">
        <f t="shared" si="233"/>
        <v>0</v>
      </c>
    </row>
    <row r="2558" spans="1:8">
      <c r="A2558" s="1">
        <v>7.6999999999999993</v>
      </c>
      <c r="B2558" s="27">
        <v>44636</v>
      </c>
      <c r="C2558" s="18">
        <f t="shared" si="230"/>
        <v>8.0249999999999986</v>
      </c>
      <c r="D2558" s="18">
        <f t="shared" si="231"/>
        <v>7.0850000000000009</v>
      </c>
      <c r="E2558" s="13">
        <f t="shared" si="232"/>
        <v>217</v>
      </c>
      <c r="F2558" s="13">
        <f t="shared" si="229"/>
        <v>2.5254166666666671</v>
      </c>
      <c r="G2558" s="13"/>
      <c r="H2558" s="13">
        <f t="shared" si="233"/>
        <v>0</v>
      </c>
    </row>
    <row r="2559" spans="1:8">
      <c r="A2559" s="1">
        <v>7.3000000000000007</v>
      </c>
      <c r="B2559" s="27">
        <v>44637</v>
      </c>
      <c r="C2559" s="18">
        <f t="shared" si="230"/>
        <v>7.6250000000000009</v>
      </c>
      <c r="D2559" s="18">
        <f t="shared" si="231"/>
        <v>6.9650000000000007</v>
      </c>
      <c r="E2559" s="13">
        <f t="shared" si="232"/>
        <v>217</v>
      </c>
      <c r="F2559" s="13">
        <f t="shared" si="229"/>
        <v>2.6520833333333331</v>
      </c>
      <c r="G2559" s="13"/>
      <c r="H2559" s="13">
        <f t="shared" si="233"/>
        <v>0</v>
      </c>
    </row>
    <row r="2560" spans="1:8">
      <c r="A2560" s="1">
        <v>7.1000000000000014</v>
      </c>
      <c r="B2560" s="27">
        <v>44638</v>
      </c>
      <c r="C2560" s="18">
        <f t="shared" si="230"/>
        <v>7.4250000000000016</v>
      </c>
      <c r="D2560" s="18">
        <f t="shared" si="231"/>
        <v>6.6849999999999996</v>
      </c>
      <c r="E2560" s="13">
        <f t="shared" si="232"/>
        <v>217</v>
      </c>
      <c r="F2560" s="13">
        <f t="shared" si="229"/>
        <v>2.7154166666666666</v>
      </c>
      <c r="G2560" s="13"/>
      <c r="H2560" s="13">
        <f t="shared" si="233"/>
        <v>0</v>
      </c>
    </row>
    <row r="2561" spans="1:8">
      <c r="A2561" s="1">
        <v>4.8000000000000007</v>
      </c>
      <c r="B2561" s="27">
        <v>44639</v>
      </c>
      <c r="C2561" s="18">
        <f t="shared" si="230"/>
        <v>5.1250000000000009</v>
      </c>
      <c r="D2561" s="18">
        <f t="shared" si="231"/>
        <v>6.1850000000000005</v>
      </c>
      <c r="E2561" s="13">
        <f t="shared" si="232"/>
        <v>217</v>
      </c>
      <c r="F2561" s="13">
        <f t="shared" si="229"/>
        <v>3.4437500000000001</v>
      </c>
      <c r="G2561" s="13"/>
      <c r="H2561" s="13">
        <f t="shared" si="233"/>
        <v>0</v>
      </c>
    </row>
    <row r="2562" spans="1:8">
      <c r="A2562" s="1">
        <v>4.8999999999999986</v>
      </c>
      <c r="B2562" s="27">
        <v>44640</v>
      </c>
      <c r="C2562" s="18">
        <f t="shared" si="230"/>
        <v>5.2249999999999988</v>
      </c>
      <c r="D2562" s="18">
        <f t="shared" si="231"/>
        <v>6.3250000000000002</v>
      </c>
      <c r="E2562" s="13">
        <f t="shared" si="232"/>
        <v>217</v>
      </c>
      <c r="F2562" s="13">
        <f t="shared" si="229"/>
        <v>3.4120833333333342</v>
      </c>
      <c r="G2562" s="13"/>
      <c r="H2562" s="13">
        <f t="shared" si="233"/>
        <v>0</v>
      </c>
    </row>
    <row r="2563" spans="1:8">
      <c r="A2563" s="1">
        <v>5.1999999999999993</v>
      </c>
      <c r="B2563" s="27">
        <v>44641</v>
      </c>
      <c r="C2563" s="18">
        <f t="shared" si="230"/>
        <v>5.5249999999999995</v>
      </c>
      <c r="D2563" s="18">
        <f t="shared" si="231"/>
        <v>6.625</v>
      </c>
      <c r="E2563" s="13">
        <f t="shared" si="232"/>
        <v>217</v>
      </c>
      <c r="F2563" s="13">
        <f t="shared" si="229"/>
        <v>3.317083333333334</v>
      </c>
      <c r="G2563" s="13"/>
      <c r="H2563" s="13">
        <f t="shared" si="233"/>
        <v>0</v>
      </c>
    </row>
    <row r="2564" spans="1:8">
      <c r="A2564" s="1">
        <v>8</v>
      </c>
      <c r="B2564" s="27">
        <v>44642</v>
      </c>
      <c r="C2564" s="18">
        <f t="shared" si="230"/>
        <v>8.3249999999999993</v>
      </c>
      <c r="D2564" s="18">
        <f t="shared" si="231"/>
        <v>7.5250000000000004</v>
      </c>
      <c r="E2564" s="13">
        <f t="shared" si="232"/>
        <v>217</v>
      </c>
      <c r="F2564" s="13">
        <f t="shared" si="229"/>
        <v>2.4304166666666669</v>
      </c>
      <c r="G2564" s="13"/>
      <c r="H2564" s="13">
        <f t="shared" si="233"/>
        <v>0</v>
      </c>
    </row>
    <row r="2565" spans="1:8">
      <c r="A2565" s="1">
        <v>8.6000000000000014</v>
      </c>
      <c r="B2565" s="27">
        <v>44643</v>
      </c>
      <c r="C2565" s="18">
        <f t="shared" si="230"/>
        <v>8.9250000000000007</v>
      </c>
      <c r="D2565" s="18">
        <f t="shared" si="231"/>
        <v>8.0849999999999991</v>
      </c>
      <c r="E2565" s="13">
        <f t="shared" si="232"/>
        <v>217</v>
      </c>
      <c r="F2565" s="13">
        <f t="shared" si="229"/>
        <v>2.2404166666666665</v>
      </c>
      <c r="G2565" s="13"/>
      <c r="H2565" s="13">
        <f t="shared" si="233"/>
        <v>0</v>
      </c>
    </row>
    <row r="2566" spans="1:8">
      <c r="A2566" s="1">
        <v>9.3000000000000007</v>
      </c>
      <c r="B2566" s="27">
        <v>44644</v>
      </c>
      <c r="C2566" s="18">
        <f t="shared" si="230"/>
        <v>9.625</v>
      </c>
      <c r="D2566" s="18">
        <f t="shared" si="231"/>
        <v>9.0449999999999982</v>
      </c>
      <c r="E2566" s="13">
        <f t="shared" si="232"/>
        <v>217</v>
      </c>
      <c r="F2566" s="13">
        <f t="shared" si="229"/>
        <v>2.0187499999999998</v>
      </c>
      <c r="G2566" s="13"/>
      <c r="H2566" s="13">
        <f t="shared" si="233"/>
        <v>0</v>
      </c>
    </row>
    <row r="2567" spans="1:8">
      <c r="A2567" s="1">
        <v>7.6999999999999993</v>
      </c>
      <c r="B2567" s="27">
        <v>44645</v>
      </c>
      <c r="C2567" s="18">
        <f t="shared" si="230"/>
        <v>8.0249999999999986</v>
      </c>
      <c r="D2567" s="18">
        <f t="shared" si="231"/>
        <v>9.7050000000000001</v>
      </c>
      <c r="E2567" s="13">
        <f t="shared" si="232"/>
        <v>217</v>
      </c>
      <c r="F2567" s="13">
        <f t="shared" si="229"/>
        <v>2.5254166666666671</v>
      </c>
      <c r="G2567" s="13"/>
      <c r="H2567" s="13">
        <f t="shared" si="233"/>
        <v>0</v>
      </c>
    </row>
    <row r="2568" spans="1:8">
      <c r="A2568" s="1">
        <v>10</v>
      </c>
      <c r="B2568" s="27">
        <v>44646</v>
      </c>
      <c r="C2568" s="18">
        <f t="shared" si="230"/>
        <v>10.324999999999999</v>
      </c>
      <c r="D2568" s="18">
        <f t="shared" si="231"/>
        <v>10.244999999999999</v>
      </c>
      <c r="E2568" s="13">
        <f t="shared" si="232"/>
        <v>217</v>
      </c>
      <c r="F2568" s="13">
        <f t="shared" si="229"/>
        <v>1.7970833333333336</v>
      </c>
      <c r="G2568" s="13"/>
      <c r="H2568" s="13">
        <f t="shared" si="233"/>
        <v>0</v>
      </c>
    </row>
    <row r="2569" spans="1:8">
      <c r="A2569" s="1">
        <v>11.3</v>
      </c>
      <c r="B2569" s="27">
        <v>44647</v>
      </c>
      <c r="C2569" s="18">
        <f t="shared" si="230"/>
        <v>11.625</v>
      </c>
      <c r="D2569" s="18">
        <f t="shared" si="231"/>
        <v>10.244999999999999</v>
      </c>
      <c r="E2569" s="13">
        <f t="shared" si="232"/>
        <v>217</v>
      </c>
      <c r="F2569" s="13">
        <f t="shared" si="229"/>
        <v>1.3854166666666667</v>
      </c>
      <c r="G2569" s="13"/>
      <c r="H2569" s="13">
        <f t="shared" si="233"/>
        <v>0</v>
      </c>
    </row>
    <row r="2570" spans="1:8">
      <c r="A2570" s="1">
        <v>11.3</v>
      </c>
      <c r="B2570" s="27">
        <v>44648</v>
      </c>
      <c r="C2570" s="18">
        <f t="shared" si="230"/>
        <v>11.625</v>
      </c>
      <c r="D2570" s="18">
        <f t="shared" si="231"/>
        <v>9.9649999999999999</v>
      </c>
      <c r="E2570" s="13">
        <f t="shared" si="232"/>
        <v>217</v>
      </c>
      <c r="F2570" s="13">
        <f t="shared" si="229"/>
        <v>1.3854166666666667</v>
      </c>
      <c r="G2570" s="13"/>
      <c r="H2570" s="13">
        <f t="shared" si="233"/>
        <v>0</v>
      </c>
    </row>
    <row r="2571" spans="1:8">
      <c r="A2571" s="1">
        <v>9.3000000000000007</v>
      </c>
      <c r="B2571" s="27">
        <v>44649</v>
      </c>
      <c r="C2571" s="18">
        <f t="shared" si="230"/>
        <v>9.625</v>
      </c>
      <c r="D2571" s="18">
        <f t="shared" si="231"/>
        <v>8.7050000000000001</v>
      </c>
      <c r="E2571" s="13">
        <f t="shared" si="232"/>
        <v>217</v>
      </c>
      <c r="F2571" s="13">
        <f t="shared" si="229"/>
        <v>2.0187499999999998</v>
      </c>
      <c r="G2571" s="13"/>
      <c r="H2571" s="13">
        <f t="shared" si="233"/>
        <v>0</v>
      </c>
    </row>
    <row r="2572" spans="1:8">
      <c r="A2572" s="1">
        <v>6.3000000000000007</v>
      </c>
      <c r="B2572" s="27">
        <v>44650</v>
      </c>
      <c r="C2572" s="18">
        <f t="shared" si="230"/>
        <v>6.6250000000000009</v>
      </c>
      <c r="D2572" s="18">
        <f t="shared" si="231"/>
        <v>6.38</v>
      </c>
      <c r="E2572" s="13">
        <f t="shared" si="232"/>
        <v>217</v>
      </c>
      <c r="F2572" s="13">
        <f t="shared" si="229"/>
        <v>2.96875</v>
      </c>
      <c r="G2572" s="13"/>
      <c r="H2572" s="13">
        <f t="shared" si="233"/>
        <v>0</v>
      </c>
    </row>
    <row r="2573" spans="1:8">
      <c r="A2573" s="1">
        <v>3.6999999999999993</v>
      </c>
      <c r="B2573" s="27">
        <v>44651</v>
      </c>
      <c r="C2573" s="18">
        <f t="shared" si="230"/>
        <v>4.0249999999999995</v>
      </c>
      <c r="D2573" s="18">
        <f t="shared" si="231"/>
        <v>4.0549999999999997</v>
      </c>
      <c r="E2573" s="13">
        <f t="shared" si="232"/>
        <v>217</v>
      </c>
      <c r="F2573" s="13">
        <f t="shared" si="229"/>
        <v>3.7920833333333337</v>
      </c>
      <c r="G2573" s="13"/>
      <c r="H2573" s="13">
        <f t="shared" si="233"/>
        <v>0</v>
      </c>
    </row>
  </sheetData>
  <hyperlinks>
    <hyperlink ref="B1" r:id="rId1"/>
    <hyperlink ref="M1" r:id="rId2"/>
    <hyperlink ref="B2" r:id="rId3"/>
    <hyperlink ref="Z47" r:id="rId4"/>
    <hyperlink ref="Z46" r:id="rId5"/>
  </hyperlinks>
  <pageMargins left="0.7" right="0.7" top="0.78740157499999996" bottom="0.78740157499999996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8"/>
  <sheetViews>
    <sheetView workbookViewId="0">
      <selection activeCell="D19" sqref="D19"/>
    </sheetView>
  </sheetViews>
  <sheetFormatPr defaultRowHeight="15"/>
  <cols>
    <col min="3" max="3" width="12" customWidth="1"/>
    <col min="6" max="6" width="7" customWidth="1"/>
    <col min="10" max="10" width="14.5703125" customWidth="1"/>
    <col min="11" max="11" width="9.42578125" customWidth="1"/>
    <col min="12" max="13" width="7.28515625" customWidth="1"/>
    <col min="17" max="17" width="4.28515625" customWidth="1"/>
    <col min="20" max="20" width="7" customWidth="1"/>
  </cols>
  <sheetData>
    <row r="1" spans="1:21">
      <c r="C1" s="3" t="s">
        <v>4</v>
      </c>
      <c r="N1" s="15"/>
      <c r="O1" s="45" t="s">
        <v>111</v>
      </c>
      <c r="P1" s="45"/>
      <c r="Q1" s="45"/>
      <c r="R1" s="45"/>
      <c r="S1" s="45"/>
      <c r="T1" s="45"/>
      <c r="U1" s="16"/>
    </row>
    <row r="2" spans="1:21">
      <c r="D2" s="13" t="s">
        <v>102</v>
      </c>
      <c r="G2" s="13" t="s">
        <v>125</v>
      </c>
      <c r="N2" s="17"/>
      <c r="O2" s="18" t="s">
        <v>112</v>
      </c>
      <c r="P2" s="18" t="s">
        <v>114</v>
      </c>
      <c r="Q2" s="18"/>
      <c r="R2" s="18" t="s">
        <v>112</v>
      </c>
      <c r="S2" s="18" t="s">
        <v>114</v>
      </c>
      <c r="T2" s="18"/>
      <c r="U2" s="19"/>
    </row>
    <row r="3" spans="1:21">
      <c r="C3" s="13" t="s">
        <v>98</v>
      </c>
      <c r="D3" s="13" t="s">
        <v>99</v>
      </c>
      <c r="E3" s="13" t="s">
        <v>101</v>
      </c>
      <c r="F3" s="13" t="s">
        <v>100</v>
      </c>
      <c r="G3" s="10" t="s">
        <v>51</v>
      </c>
      <c r="H3" s="13" t="s">
        <v>120</v>
      </c>
      <c r="J3" s="4" t="s">
        <v>108</v>
      </c>
      <c r="K3" s="4">
        <f>SUM(G18:G19)</f>
        <v>83.710583</v>
      </c>
      <c r="N3" s="17"/>
      <c r="O3" s="18" t="s">
        <v>113</v>
      </c>
      <c r="P3" s="18" t="s">
        <v>115</v>
      </c>
      <c r="Q3" s="18"/>
      <c r="R3" s="18" t="s">
        <v>113</v>
      </c>
      <c r="S3" s="18" t="s">
        <v>115</v>
      </c>
      <c r="T3" s="18"/>
      <c r="U3" s="19" t="s">
        <v>101</v>
      </c>
    </row>
    <row r="4" spans="1:21">
      <c r="A4" s="13"/>
      <c r="C4" s="13" t="s">
        <v>118</v>
      </c>
      <c r="D4" s="13">
        <v>142.38</v>
      </c>
      <c r="E4" s="13">
        <v>0.16</v>
      </c>
      <c r="F4" s="13">
        <v>1</v>
      </c>
      <c r="G4" s="13">
        <f t="shared" ref="G4" si="0">D4*E4*F4</f>
        <v>22.780799999999999</v>
      </c>
      <c r="H4" s="43">
        <f>G4/K3</f>
        <v>0.27213763401934493</v>
      </c>
      <c r="J4" s="13" t="s">
        <v>105</v>
      </c>
      <c r="K4" s="13">
        <v>36</v>
      </c>
      <c r="N4" s="17" t="s">
        <v>123</v>
      </c>
      <c r="O4" s="18">
        <v>0.3</v>
      </c>
      <c r="P4" s="18">
        <v>0.13700000000000001</v>
      </c>
      <c r="Q4" s="18"/>
      <c r="R4" s="18">
        <v>0.16</v>
      </c>
      <c r="S4" s="18">
        <v>0.04</v>
      </c>
      <c r="T4" s="18"/>
      <c r="U4" s="19">
        <f>1/(O4/P4+R4/S4)</f>
        <v>0.16155660377358491</v>
      </c>
    </row>
    <row r="5" spans="1:21">
      <c r="C5" s="13" t="s">
        <v>106</v>
      </c>
      <c r="D5" s="13">
        <v>128.25</v>
      </c>
      <c r="E5" s="13">
        <v>9.9000000000000005E-2</v>
      </c>
      <c r="F5" s="13">
        <v>1</v>
      </c>
      <c r="G5" s="13">
        <f>D5*E5*F5</f>
        <v>12.69675</v>
      </c>
      <c r="H5" s="43"/>
      <c r="J5" s="4" t="s">
        <v>109</v>
      </c>
      <c r="K5" s="4">
        <f>K3*K4</f>
        <v>3013.5809880000002</v>
      </c>
      <c r="N5" s="17" t="s">
        <v>106</v>
      </c>
      <c r="O5" s="18">
        <v>0.4</v>
      </c>
      <c r="P5" s="18">
        <v>0.04</v>
      </c>
      <c r="Q5" s="18"/>
      <c r="R5" s="18">
        <v>0.1</v>
      </c>
      <c r="S5" s="18">
        <v>1</v>
      </c>
      <c r="T5" s="18"/>
      <c r="U5" s="19">
        <f>1/(O5/P5+R5/S5)</f>
        <v>9.9009900990099015E-2</v>
      </c>
    </row>
    <row r="6" spans="1:21">
      <c r="B6">
        <f>SUM(D6:D15)</f>
        <v>18.620000000000005</v>
      </c>
      <c r="C6" s="13">
        <v>1</v>
      </c>
      <c r="D6" s="13">
        <v>0.7</v>
      </c>
      <c r="E6" s="13">
        <v>0.8</v>
      </c>
      <c r="F6" s="13">
        <v>1</v>
      </c>
      <c r="G6" s="13">
        <f t="shared" ref="G6:G16" si="1">D6*E6*F6</f>
        <v>0.55999999999999994</v>
      </c>
      <c r="H6" s="43"/>
      <c r="I6" s="13"/>
      <c r="J6" s="13"/>
      <c r="K6" s="13"/>
      <c r="L6" s="13"/>
      <c r="M6" s="13"/>
      <c r="N6" s="12" t="s">
        <v>103</v>
      </c>
      <c r="O6" s="46">
        <v>0.12</v>
      </c>
      <c r="P6" s="46">
        <v>0.04</v>
      </c>
      <c r="Q6" s="46"/>
      <c r="R6" s="46">
        <v>5</v>
      </c>
      <c r="S6" s="46">
        <v>2</v>
      </c>
      <c r="T6" s="46"/>
      <c r="U6" s="11">
        <f>1/(O6/P6+R6/S6)</f>
        <v>0.18181818181818182</v>
      </c>
    </row>
    <row r="7" spans="1:21">
      <c r="C7" s="13">
        <v>2</v>
      </c>
      <c r="D7" s="13">
        <v>4.5999999999999996</v>
      </c>
      <c r="E7" s="13">
        <v>0.8</v>
      </c>
      <c r="F7" s="13">
        <v>1</v>
      </c>
      <c r="G7" s="13">
        <f t="shared" si="1"/>
        <v>3.6799999999999997</v>
      </c>
      <c r="H7" s="43"/>
      <c r="I7" s="13"/>
      <c r="M7" s="13"/>
    </row>
    <row r="8" spans="1:21">
      <c r="C8" s="13">
        <v>3</v>
      </c>
      <c r="D8" s="13">
        <v>2.25</v>
      </c>
      <c r="E8" s="13">
        <v>0.8</v>
      </c>
      <c r="F8" s="13">
        <v>1</v>
      </c>
      <c r="G8" s="13">
        <f t="shared" si="1"/>
        <v>1.8</v>
      </c>
      <c r="H8" s="43"/>
      <c r="J8" s="35" t="s">
        <v>136</v>
      </c>
      <c r="K8" s="33">
        <f>30*K3/1000</f>
        <v>2.5113174899999997</v>
      </c>
      <c r="L8" s="33" t="s">
        <v>137</v>
      </c>
      <c r="M8" s="33"/>
      <c r="N8" s="33"/>
      <c r="O8" s="33"/>
      <c r="P8" s="34"/>
    </row>
    <row r="9" spans="1:21">
      <c r="C9" s="13">
        <v>4</v>
      </c>
      <c r="D9" s="13">
        <v>1.26</v>
      </c>
      <c r="E9" s="13">
        <v>0.8</v>
      </c>
      <c r="F9" s="13">
        <v>1</v>
      </c>
      <c r="G9" s="13">
        <f t="shared" si="1"/>
        <v>1.008</v>
      </c>
      <c r="H9" s="43"/>
      <c r="K9">
        <f>L9/4994</f>
        <v>0.99979975971165402</v>
      </c>
      <c r="L9">
        <v>4993</v>
      </c>
      <c r="M9" s="13" t="s">
        <v>121</v>
      </c>
      <c r="T9">
        <v>138.80000000000001</v>
      </c>
    </row>
    <row r="10" spans="1:21">
      <c r="C10" s="13">
        <v>5</v>
      </c>
      <c r="D10" s="13">
        <v>1.26</v>
      </c>
      <c r="E10" s="13">
        <v>0.8</v>
      </c>
      <c r="F10" s="13">
        <v>1</v>
      </c>
      <c r="G10" s="13">
        <f t="shared" si="1"/>
        <v>1.008</v>
      </c>
      <c r="H10" s="43"/>
      <c r="K10">
        <f>L10/4608</f>
        <v>0.99435763888888884</v>
      </c>
      <c r="L10">
        <v>4582</v>
      </c>
      <c r="M10" s="13" t="s">
        <v>122</v>
      </c>
      <c r="T10">
        <v>127.4</v>
      </c>
    </row>
    <row r="11" spans="1:21">
      <c r="C11" s="13">
        <v>6</v>
      </c>
      <c r="D11" s="13">
        <v>3.9</v>
      </c>
      <c r="E11" s="13">
        <v>0.8</v>
      </c>
      <c r="F11" s="13">
        <v>1</v>
      </c>
      <c r="G11" s="13">
        <f t="shared" si="1"/>
        <v>3.12</v>
      </c>
      <c r="H11" s="43"/>
      <c r="K11">
        <v>1</v>
      </c>
      <c r="L11">
        <v>3013</v>
      </c>
      <c r="M11" s="13" t="s">
        <v>140</v>
      </c>
      <c r="T11">
        <v>83.71</v>
      </c>
      <c r="U11">
        <v>2.5099999999999998</v>
      </c>
    </row>
    <row r="12" spans="1:21">
      <c r="C12" s="13">
        <v>7</v>
      </c>
      <c r="D12" s="13">
        <v>0.72</v>
      </c>
      <c r="E12" s="13">
        <v>0.8</v>
      </c>
      <c r="F12" s="13">
        <v>1</v>
      </c>
      <c r="G12" s="13">
        <f t="shared" si="1"/>
        <v>0.57599999999999996</v>
      </c>
      <c r="H12" s="43"/>
      <c r="I12" s="13"/>
      <c r="K12">
        <f>L12/3300</f>
        <v>0.97</v>
      </c>
      <c r="L12">
        <v>3201</v>
      </c>
      <c r="M12" s="13" t="s">
        <v>139</v>
      </c>
    </row>
    <row r="13" spans="1:21">
      <c r="C13" s="13">
        <v>8</v>
      </c>
      <c r="D13" s="13">
        <v>0.8</v>
      </c>
      <c r="E13" s="13">
        <v>0.8</v>
      </c>
      <c r="F13" s="13">
        <v>1</v>
      </c>
      <c r="G13" s="13">
        <f t="shared" si="1"/>
        <v>0.64000000000000012</v>
      </c>
      <c r="H13" s="43"/>
      <c r="I13" s="13"/>
      <c r="K13">
        <f>L13/2898</f>
        <v>1.0396825396825398</v>
      </c>
      <c r="L13">
        <v>3013</v>
      </c>
      <c r="M13" s="13" t="s">
        <v>141</v>
      </c>
      <c r="T13">
        <f>2898/36</f>
        <v>80.5</v>
      </c>
    </row>
    <row r="14" spans="1:21">
      <c r="C14" s="13">
        <v>9</v>
      </c>
      <c r="D14" s="13">
        <v>0.6</v>
      </c>
      <c r="E14" s="13">
        <v>0.8</v>
      </c>
      <c r="F14" s="13">
        <v>1</v>
      </c>
      <c r="G14" s="13">
        <f t="shared" si="1"/>
        <v>0.48</v>
      </c>
      <c r="H14" s="43"/>
      <c r="I14" s="13"/>
    </row>
    <row r="15" spans="1:21">
      <c r="C15" s="13">
        <v>10</v>
      </c>
      <c r="D15" s="13">
        <v>2.5299999999999998</v>
      </c>
      <c r="E15" s="13">
        <v>0.8</v>
      </c>
      <c r="F15" s="13">
        <v>1</v>
      </c>
      <c r="G15" s="13">
        <f t="shared" si="1"/>
        <v>2.024</v>
      </c>
      <c r="H15" s="43">
        <f>SUM(G6:G15)/K3</f>
        <v>0.17794643719062381</v>
      </c>
      <c r="I15" s="13"/>
      <c r="J15" s="13" t="s">
        <v>132</v>
      </c>
      <c r="K15" s="13">
        <v>0.53</v>
      </c>
      <c r="L15" s="13" t="s">
        <v>133</v>
      </c>
      <c r="M15" s="13"/>
    </row>
    <row r="16" spans="1:21">
      <c r="C16" s="13" t="s">
        <v>104</v>
      </c>
      <c r="D16" s="13">
        <v>128.25</v>
      </c>
      <c r="E16" s="13">
        <v>0.17799999999999999</v>
      </c>
      <c r="F16" s="2">
        <v>0.5</v>
      </c>
      <c r="G16" s="13">
        <f t="shared" si="1"/>
        <v>11.414249999999999</v>
      </c>
      <c r="H16" s="43">
        <f>G16/K3</f>
        <v>0.13635372722227965</v>
      </c>
      <c r="I16" s="13"/>
      <c r="J16" s="44" t="s">
        <v>128</v>
      </c>
      <c r="K16" s="44">
        <v>4300</v>
      </c>
      <c r="L16" s="13"/>
      <c r="M16" s="13"/>
    </row>
    <row r="17" spans="1:28">
      <c r="C17" s="13" t="s">
        <v>138</v>
      </c>
      <c r="D17">
        <f>SUM(D4:D16)</f>
        <v>417.5</v>
      </c>
      <c r="F17">
        <v>0.02</v>
      </c>
      <c r="G17">
        <f>D17*F17</f>
        <v>8.35</v>
      </c>
      <c r="I17" s="13"/>
      <c r="J17" s="4" t="s">
        <v>129</v>
      </c>
      <c r="K17" s="4">
        <f>K15*K16*24*K3/1000/1000</f>
        <v>4.5786340477679994</v>
      </c>
      <c r="L17" s="4" t="s">
        <v>80</v>
      </c>
    </row>
    <row r="18" spans="1:28">
      <c r="C18" s="13"/>
      <c r="D18" s="13"/>
      <c r="E18" s="13" t="s">
        <v>119</v>
      </c>
      <c r="F18" s="13" t="s">
        <v>117</v>
      </c>
      <c r="G18" s="13">
        <f>SUM(G4:G17)+K2*K1</f>
        <v>70.137799999999999</v>
      </c>
      <c r="H18" s="43"/>
      <c r="I18" s="13"/>
      <c r="J18" s="4" t="s">
        <v>131</v>
      </c>
      <c r="K18" s="4">
        <f>K17*1000/D16</f>
        <v>35.700850274994146</v>
      </c>
      <c r="L18" s="4" t="s">
        <v>127</v>
      </c>
    </row>
    <row r="19" spans="1:28">
      <c r="A19" s="13" t="s">
        <v>107</v>
      </c>
      <c r="C19" s="13"/>
      <c r="D19" s="2">
        <v>266</v>
      </c>
      <c r="F19" s="2">
        <v>0.15</v>
      </c>
      <c r="G19" s="13">
        <f>D19*F19/3.6*1.16*1.02*1.035</f>
        <v>13.572782999999996</v>
      </c>
      <c r="H19" s="43">
        <f>G19/K3</f>
        <v>0.16213939162268165</v>
      </c>
      <c r="I19" s="13"/>
      <c r="J19" s="44" t="s">
        <v>134</v>
      </c>
      <c r="N19" s="4"/>
    </row>
    <row r="20" spans="1:28">
      <c r="A20" s="13">
        <v>336.6</v>
      </c>
      <c r="B20" s="13">
        <v>266</v>
      </c>
      <c r="C20" s="13"/>
      <c r="D20" s="13"/>
      <c r="E20" s="13"/>
      <c r="F20" s="13"/>
      <c r="G20" s="13"/>
      <c r="H20" s="43"/>
      <c r="J20" s="44" t="s">
        <v>135</v>
      </c>
      <c r="K20" s="2">
        <v>6.8</v>
      </c>
      <c r="L20" s="13" t="s">
        <v>80</v>
      </c>
      <c r="M20" s="13"/>
      <c r="N20" s="13"/>
      <c r="O20" s="13"/>
    </row>
    <row r="21" spans="1:28">
      <c r="A21" s="13" t="s">
        <v>110</v>
      </c>
      <c r="B21" s="13"/>
      <c r="C21" s="13"/>
      <c r="D21" s="13">
        <f>SUM(D4:D15)</f>
        <v>289.25</v>
      </c>
      <c r="E21" s="13"/>
      <c r="F21" s="13"/>
      <c r="G21" s="13">
        <f>SUM(G4:G15)+G17</f>
        <v>58.723550000000003</v>
      </c>
      <c r="H21" s="43"/>
      <c r="J21" s="44" t="s">
        <v>128</v>
      </c>
      <c r="K21" s="13">
        <v>4300</v>
      </c>
      <c r="L21" s="13"/>
      <c r="M21" s="13"/>
      <c r="N21" s="13">
        <v>4300</v>
      </c>
      <c r="O21" s="13" t="s">
        <v>130</v>
      </c>
    </row>
    <row r="22" spans="1:28">
      <c r="A22" s="13" t="s">
        <v>116</v>
      </c>
      <c r="B22" s="13"/>
      <c r="C22" s="13"/>
      <c r="D22" s="13"/>
      <c r="E22" s="13"/>
      <c r="F22" s="13"/>
      <c r="G22" s="13">
        <f>SUM(G16)</f>
        <v>11.414249999999999</v>
      </c>
      <c r="H22" s="43">
        <f>G22/K3</f>
        <v>0.13635372722227965</v>
      </c>
      <c r="J22" s="4" t="s">
        <v>129</v>
      </c>
      <c r="K22" s="4">
        <f>K21*24*K3/1000/1000-K20</f>
        <v>1.8389321656000002</v>
      </c>
      <c r="N22" s="13">
        <v>3422</v>
      </c>
      <c r="O22" s="13" t="s">
        <v>126</v>
      </c>
    </row>
    <row r="23" spans="1:28">
      <c r="A23" s="13"/>
      <c r="B23" s="13"/>
      <c r="C23" s="13"/>
      <c r="D23" s="13"/>
      <c r="G23" s="13"/>
      <c r="H23" s="13"/>
      <c r="J23" s="4" t="s">
        <v>131</v>
      </c>
      <c r="K23" s="4">
        <f>K22*1000/D16</f>
        <v>14.338652363352828</v>
      </c>
      <c r="L23" s="13"/>
      <c r="M23" s="13"/>
    </row>
    <row r="24" spans="1:28" s="13" customFormat="1">
      <c r="P24"/>
      <c r="Q24"/>
      <c r="R24"/>
    </row>
    <row r="25" spans="1:28" s="13" customFormat="1"/>
    <row r="26" spans="1:28">
      <c r="A26" s="13" t="s">
        <v>97</v>
      </c>
      <c r="E26" s="13"/>
      <c r="F26" s="3" t="s">
        <v>56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>
      <c r="A27" s="13"/>
      <c r="B27" s="38"/>
      <c r="C27" s="38"/>
      <c r="D27" s="13"/>
      <c r="E27" s="13"/>
      <c r="F27" s="3" t="s">
        <v>57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>
      <c r="A28" s="3"/>
      <c r="B28" s="13"/>
      <c r="C28" s="13"/>
      <c r="D28" s="13"/>
      <c r="E28" s="13"/>
      <c r="F28" s="13"/>
      <c r="G28" s="13"/>
      <c r="H28" s="4" t="s">
        <v>58</v>
      </c>
      <c r="I28" s="4">
        <f>S28/30</f>
        <v>128.33333333333334</v>
      </c>
      <c r="J28" s="4" t="s">
        <v>51</v>
      </c>
      <c r="K28" s="4"/>
      <c r="L28" s="13"/>
      <c r="M28" s="13"/>
      <c r="N28" s="13"/>
      <c r="O28" s="13"/>
      <c r="P28" s="13"/>
      <c r="Q28" s="13"/>
      <c r="R28" s="13"/>
      <c r="S28" s="2">
        <v>3850</v>
      </c>
      <c r="T28" s="13" t="s">
        <v>59</v>
      </c>
      <c r="U28" s="13"/>
      <c r="V28" s="13"/>
      <c r="W28" s="13"/>
      <c r="X28" s="13"/>
      <c r="Y28" s="13"/>
      <c r="Z28" s="13"/>
      <c r="AA28" s="13"/>
      <c r="AB28" s="13"/>
    </row>
    <row r="29" spans="1:28">
      <c r="A29" s="13"/>
      <c r="B29" s="39" t="s">
        <v>60</v>
      </c>
      <c r="C29" s="13"/>
      <c r="D29" s="13"/>
      <c r="E29" s="13"/>
      <c r="F29" s="13"/>
      <c r="G29" s="13"/>
      <c r="H29" s="4"/>
      <c r="I29" s="4">
        <f>I28*36</f>
        <v>4620</v>
      </c>
      <c r="J29" s="4" t="s">
        <v>61</v>
      </c>
      <c r="K29" s="4"/>
      <c r="L29" s="13"/>
      <c r="M29" s="13"/>
      <c r="N29" s="13"/>
      <c r="O29" s="13"/>
      <c r="P29" s="13"/>
      <c r="Q29" s="13"/>
      <c r="R29" s="13"/>
      <c r="S29" s="2">
        <v>13</v>
      </c>
      <c r="T29" s="13" t="s">
        <v>62</v>
      </c>
      <c r="U29" s="13"/>
      <c r="V29" s="13"/>
      <c r="W29" s="13"/>
      <c r="X29" s="13"/>
      <c r="Y29" s="13"/>
      <c r="Z29" s="13"/>
      <c r="AA29" s="13"/>
      <c r="AB29" s="13"/>
    </row>
    <row r="30" spans="1:28">
      <c r="A30" s="4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 t="s">
        <v>63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>
      <c r="A31" s="41" t="s">
        <v>64</v>
      </c>
      <c r="B31" s="41" t="s">
        <v>65</v>
      </c>
      <c r="C31" s="13" t="s">
        <v>66</v>
      </c>
      <c r="D31" s="41" t="s">
        <v>67</v>
      </c>
      <c r="E31" s="41" t="s">
        <v>68</v>
      </c>
      <c r="F31" s="41" t="s">
        <v>69</v>
      </c>
      <c r="G31" s="41" t="s">
        <v>70</v>
      </c>
      <c r="H31" s="41" t="s">
        <v>71</v>
      </c>
      <c r="I31" s="41" t="s">
        <v>72</v>
      </c>
      <c r="J31" s="41" t="s">
        <v>73</v>
      </c>
      <c r="K31" s="13"/>
      <c r="L31" s="41" t="s">
        <v>74</v>
      </c>
      <c r="M31" s="41" t="s">
        <v>68</v>
      </c>
      <c r="N31" s="41" t="s">
        <v>69</v>
      </c>
      <c r="O31" s="41" t="s">
        <v>70</v>
      </c>
      <c r="P31" s="41" t="s">
        <v>71</v>
      </c>
      <c r="Q31" s="41" t="s">
        <v>72</v>
      </c>
      <c r="R31" s="41" t="s">
        <v>75</v>
      </c>
      <c r="S31" s="41" t="s">
        <v>76</v>
      </c>
      <c r="T31" s="41" t="s">
        <v>74</v>
      </c>
      <c r="U31" s="41" t="s">
        <v>77</v>
      </c>
      <c r="V31" s="13"/>
      <c r="W31" s="13"/>
      <c r="X31" s="41" t="s">
        <v>73</v>
      </c>
      <c r="Y31" s="13"/>
      <c r="Z31" s="13" t="s">
        <v>78</v>
      </c>
      <c r="AA31" s="13"/>
      <c r="AB31" s="13"/>
    </row>
    <row r="32" spans="1:28">
      <c r="A32" s="37">
        <v>1</v>
      </c>
      <c r="B32" s="37">
        <v>-4.2</v>
      </c>
      <c r="C32" s="37">
        <v>31</v>
      </c>
      <c r="D32" s="37">
        <v>8.65</v>
      </c>
      <c r="E32" s="37">
        <v>1.3620000000000001</v>
      </c>
      <c r="F32" s="37">
        <v>1.0389999999999999</v>
      </c>
      <c r="G32" s="37">
        <v>2.4009999999999998</v>
      </c>
      <c r="H32" s="37">
        <v>0.995</v>
      </c>
      <c r="I32" s="37">
        <v>100</v>
      </c>
      <c r="J32" s="37">
        <v>6.26</v>
      </c>
      <c r="K32" s="13"/>
      <c r="L32" s="13">
        <f t="shared" ref="L32:R36" si="2">1000000*D32/3.6/$C32/24</f>
        <v>3229.5400238948623</v>
      </c>
      <c r="M32" s="13">
        <f t="shared" si="2"/>
        <v>508.51254480286735</v>
      </c>
      <c r="N32" s="13">
        <f t="shared" si="2"/>
        <v>387.91816009557942</v>
      </c>
      <c r="O32" s="13">
        <f t="shared" si="2"/>
        <v>896.43070489844683</v>
      </c>
      <c r="P32" s="13">
        <f t="shared" si="2"/>
        <v>371.49044205495812</v>
      </c>
      <c r="Q32" s="13">
        <f t="shared" si="2"/>
        <v>37335.722819593786</v>
      </c>
      <c r="R32" s="13">
        <f t="shared" si="2"/>
        <v>2337.216248506571</v>
      </c>
      <c r="S32" s="13">
        <f>(S$29-B32)*S$28/30</f>
        <v>2207.3333333333335</v>
      </c>
      <c r="T32" s="13">
        <f t="shared" ref="T32:T44" si="3">L32</f>
        <v>3229.5400238948623</v>
      </c>
      <c r="U32" s="13">
        <f t="shared" ref="U32:U43" si="4">O32*H32</f>
        <v>891.94855137395461</v>
      </c>
      <c r="V32" s="13">
        <f t="shared" ref="V32:V45" si="5">T32-R32-U32</f>
        <v>0.37522401433670893</v>
      </c>
      <c r="W32" s="13"/>
      <c r="X32" s="13">
        <f>SUM(J32:J43)</f>
        <v>27.345999999999997</v>
      </c>
      <c r="Y32" s="13" t="s">
        <v>79</v>
      </c>
      <c r="Z32" s="13"/>
      <c r="AA32" s="13"/>
      <c r="AB32" s="13"/>
    </row>
    <row r="33" spans="1:28">
      <c r="A33" s="37">
        <v>2</v>
      </c>
      <c r="B33" s="37">
        <v>-1.8</v>
      </c>
      <c r="C33" s="37">
        <v>28</v>
      </c>
      <c r="D33" s="37">
        <v>7.0720000000000001</v>
      </c>
      <c r="E33" s="37">
        <v>1.21</v>
      </c>
      <c r="F33" s="37">
        <v>1.6020000000000001</v>
      </c>
      <c r="G33" s="37">
        <v>2.8119999999999998</v>
      </c>
      <c r="H33" s="37">
        <v>0.98399999999999999</v>
      </c>
      <c r="I33" s="37">
        <v>100</v>
      </c>
      <c r="J33" s="37">
        <v>4.306</v>
      </c>
      <c r="K33" s="13"/>
      <c r="L33" s="13">
        <f t="shared" si="2"/>
        <v>2923.2804232804233</v>
      </c>
      <c r="M33" s="13">
        <f t="shared" si="2"/>
        <v>500.16534391534395</v>
      </c>
      <c r="N33" s="13">
        <f t="shared" si="2"/>
        <v>662.20238095238096</v>
      </c>
      <c r="O33" s="13">
        <f t="shared" si="2"/>
        <v>1162.3677248677247</v>
      </c>
      <c r="P33" s="13">
        <f t="shared" si="2"/>
        <v>406.74603174603175</v>
      </c>
      <c r="Q33" s="13">
        <f t="shared" si="2"/>
        <v>41335.978835978829</v>
      </c>
      <c r="R33" s="13">
        <f t="shared" si="2"/>
        <v>1779.9272486772486</v>
      </c>
      <c r="S33" s="13">
        <f>(S$29-B33)*S$28/30</f>
        <v>1899.3333333333333</v>
      </c>
      <c r="T33" s="13">
        <f t="shared" si="3"/>
        <v>2923.2804232804233</v>
      </c>
      <c r="U33" s="13">
        <f t="shared" si="4"/>
        <v>1143.7698412698412</v>
      </c>
      <c r="V33" s="13">
        <f t="shared" si="5"/>
        <v>-0.41666666666651508</v>
      </c>
      <c r="W33" s="13"/>
      <c r="X33" s="13">
        <f>X32/3.6</f>
        <v>7.5961111111111101</v>
      </c>
      <c r="Y33" s="13" t="s">
        <v>80</v>
      </c>
      <c r="Z33" s="13">
        <f>1000000*X33/I29/24</f>
        <v>68.507495590828924</v>
      </c>
      <c r="AA33" s="13"/>
      <c r="AB33" s="13"/>
    </row>
    <row r="34" spans="1:28">
      <c r="A34" s="37">
        <v>3</v>
      </c>
      <c r="B34" s="37">
        <v>2.5</v>
      </c>
      <c r="C34" s="37">
        <v>31</v>
      </c>
      <c r="D34" s="37">
        <v>6.3609999999999998</v>
      </c>
      <c r="E34" s="37">
        <v>1.3220000000000001</v>
      </c>
      <c r="F34" s="37">
        <v>2.06</v>
      </c>
      <c r="G34" s="37">
        <v>3.3820000000000001</v>
      </c>
      <c r="H34" s="37">
        <v>0.95799999999999996</v>
      </c>
      <c r="I34" s="37">
        <v>100</v>
      </c>
      <c r="J34" s="37">
        <v>3.121</v>
      </c>
      <c r="K34" s="13"/>
      <c r="L34" s="13">
        <f t="shared" si="2"/>
        <v>2374.9253285543609</v>
      </c>
      <c r="M34" s="13">
        <f t="shared" si="2"/>
        <v>493.57825567502982</v>
      </c>
      <c r="N34" s="13">
        <f t="shared" si="2"/>
        <v>769.11589008363205</v>
      </c>
      <c r="O34" s="13">
        <f t="shared" si="2"/>
        <v>1262.6941457586618</v>
      </c>
      <c r="P34" s="13">
        <f t="shared" si="2"/>
        <v>357.67622461170851</v>
      </c>
      <c r="Q34" s="13">
        <f t="shared" si="2"/>
        <v>37335.722819593786</v>
      </c>
      <c r="R34" s="13">
        <f t="shared" si="2"/>
        <v>1165.2479091995222</v>
      </c>
      <c r="S34" s="13">
        <f>(S$29-B34)*S$28/30</f>
        <v>1347.5</v>
      </c>
      <c r="T34" s="13">
        <f t="shared" si="3"/>
        <v>2374.9253285543609</v>
      </c>
      <c r="U34" s="13">
        <f t="shared" si="4"/>
        <v>1209.6609916367979</v>
      </c>
      <c r="V34" s="13">
        <f t="shared" si="5"/>
        <v>1.6427718040858963E-2</v>
      </c>
      <c r="W34" s="13"/>
      <c r="X34" s="13"/>
      <c r="Y34" s="13"/>
      <c r="Z34" s="13"/>
      <c r="AA34" s="13"/>
      <c r="AB34" s="13"/>
    </row>
    <row r="35" spans="1:28">
      <c r="A35" s="37">
        <v>4</v>
      </c>
      <c r="B35" s="37">
        <v>7.8</v>
      </c>
      <c r="C35" s="37">
        <v>30</v>
      </c>
      <c r="D35" s="37">
        <v>4.4029999999999996</v>
      </c>
      <c r="E35" s="37">
        <v>1.264</v>
      </c>
      <c r="F35" s="37">
        <v>2.5289999999999999</v>
      </c>
      <c r="G35" s="37">
        <v>3.794</v>
      </c>
      <c r="H35" s="37">
        <v>0.84699999999999998</v>
      </c>
      <c r="I35" s="37">
        <v>100</v>
      </c>
      <c r="J35" s="37">
        <v>1.19</v>
      </c>
      <c r="K35" s="13"/>
      <c r="L35" s="13">
        <f t="shared" si="2"/>
        <v>1698.6882716049383</v>
      </c>
      <c r="M35" s="13">
        <f t="shared" si="2"/>
        <v>487.65432098765433</v>
      </c>
      <c r="N35" s="13">
        <f t="shared" si="2"/>
        <v>975.69444444444446</v>
      </c>
      <c r="O35" s="13">
        <f t="shared" si="2"/>
        <v>1463.7345679012344</v>
      </c>
      <c r="P35" s="13">
        <f t="shared" si="2"/>
        <v>326.77469135802471</v>
      </c>
      <c r="Q35" s="13">
        <f t="shared" si="2"/>
        <v>38580.246913580246</v>
      </c>
      <c r="R35" s="13">
        <f t="shared" si="2"/>
        <v>459.10493827160491</v>
      </c>
      <c r="S35" s="13">
        <f>(S$29-B35)*S$28/30</f>
        <v>667.33333333333337</v>
      </c>
      <c r="T35" s="13">
        <f t="shared" si="3"/>
        <v>1698.6882716049383</v>
      </c>
      <c r="U35" s="13">
        <f t="shared" si="4"/>
        <v>1239.7831790123455</v>
      </c>
      <c r="V35" s="13">
        <f t="shared" si="5"/>
        <v>-0.19984567901201444</v>
      </c>
      <c r="W35" s="13"/>
      <c r="X35" s="41" t="s">
        <v>67</v>
      </c>
      <c r="Y35" s="13"/>
      <c r="Z35" s="13"/>
      <c r="AA35" s="13"/>
      <c r="AB35" s="13"/>
    </row>
    <row r="36" spans="1:28">
      <c r="A36" s="37">
        <v>5</v>
      </c>
      <c r="B36" s="37">
        <v>12.7</v>
      </c>
      <c r="C36" s="37">
        <v>31</v>
      </c>
      <c r="D36" s="37">
        <v>2.8759999999999999</v>
      </c>
      <c r="E36" s="37">
        <v>1.294</v>
      </c>
      <c r="F36" s="37">
        <v>2.657</v>
      </c>
      <c r="G36" s="37">
        <v>3.9510000000000001</v>
      </c>
      <c r="H36" s="37">
        <v>0.64800000000000002</v>
      </c>
      <c r="I36" s="37">
        <v>26.6</v>
      </c>
      <c r="J36" s="37">
        <v>0.316</v>
      </c>
      <c r="K36" s="13"/>
      <c r="L36" s="13">
        <f t="shared" si="2"/>
        <v>1073.7753882915174</v>
      </c>
      <c r="M36" s="13">
        <f t="shared" si="2"/>
        <v>483.1242532855436</v>
      </c>
      <c r="N36" s="13">
        <f t="shared" si="2"/>
        <v>992.01015531660687</v>
      </c>
      <c r="O36" s="13">
        <f t="shared" si="2"/>
        <v>1475.1344086021506</v>
      </c>
      <c r="P36" s="13">
        <f t="shared" si="2"/>
        <v>241.93548387096772</v>
      </c>
      <c r="Q36" s="13">
        <f t="shared" si="2"/>
        <v>9931.3022700119473</v>
      </c>
      <c r="R36" s="13">
        <f t="shared" si="2"/>
        <v>117.98088410991637</v>
      </c>
      <c r="S36" s="13">
        <f>(S$29-B36)*S$28/30</f>
        <v>38.500000000000092</v>
      </c>
      <c r="T36" s="13">
        <f t="shared" si="3"/>
        <v>1073.7753882915174</v>
      </c>
      <c r="U36" s="13">
        <f t="shared" si="4"/>
        <v>955.88709677419365</v>
      </c>
      <c r="V36" s="13">
        <f t="shared" si="5"/>
        <v>-9.2592592592609435E-2</v>
      </c>
      <c r="W36" s="13"/>
      <c r="X36" s="13">
        <f>SUM(D32:D43)</f>
        <v>55.554000000000002</v>
      </c>
      <c r="Y36" s="13" t="s">
        <v>79</v>
      </c>
      <c r="Z36" s="13"/>
      <c r="AA36" s="13"/>
      <c r="AB36" s="13"/>
    </row>
    <row r="37" spans="1:28">
      <c r="A37" s="37">
        <v>6</v>
      </c>
      <c r="B37" s="37">
        <v>15.5</v>
      </c>
      <c r="C37" s="37">
        <v>30</v>
      </c>
      <c r="D37" s="37">
        <v>1.857</v>
      </c>
      <c r="E37" s="37">
        <v>1.2490000000000001</v>
      </c>
      <c r="F37" s="37">
        <v>2.69</v>
      </c>
      <c r="G37" s="37">
        <v>3.9390000000000001</v>
      </c>
      <c r="H37" s="37">
        <v>0.47099999999999997</v>
      </c>
      <c r="I37" s="37">
        <v>0</v>
      </c>
      <c r="J37" s="37" t="s">
        <v>55</v>
      </c>
      <c r="K37" s="13"/>
      <c r="L37" s="13">
        <f t="shared" ref="L37:Q43" si="6">1000000*D37/3.6/$C37/24</f>
        <v>716.43518518518522</v>
      </c>
      <c r="M37" s="13">
        <f t="shared" si="6"/>
        <v>481.86728395061726</v>
      </c>
      <c r="N37" s="13">
        <f t="shared" si="6"/>
        <v>1037.8086419753088</v>
      </c>
      <c r="O37" s="13">
        <f t="shared" si="6"/>
        <v>1519.6759259259261</v>
      </c>
      <c r="P37" s="13">
        <f t="shared" si="6"/>
        <v>181.71296296296296</v>
      </c>
      <c r="Q37" s="13">
        <f t="shared" si="6"/>
        <v>0</v>
      </c>
      <c r="R37" s="13"/>
      <c r="S37" s="13"/>
      <c r="T37" s="13">
        <f t="shared" si="3"/>
        <v>716.43518518518522</v>
      </c>
      <c r="U37" s="13">
        <f t="shared" si="4"/>
        <v>715.7673611111112</v>
      </c>
      <c r="V37" s="13">
        <f t="shared" si="5"/>
        <v>0.66782407407401934</v>
      </c>
      <c r="W37" s="13"/>
      <c r="X37" s="13">
        <f>X36/3.6</f>
        <v>15.431666666666667</v>
      </c>
      <c r="Y37" s="13" t="s">
        <v>80</v>
      </c>
      <c r="Z37" s="13">
        <f>1000000*X37/I29/24</f>
        <v>139.17448292448293</v>
      </c>
      <c r="AA37" s="13"/>
      <c r="AB37" s="13"/>
    </row>
    <row r="38" spans="1:28">
      <c r="A38" s="37">
        <v>7</v>
      </c>
      <c r="B38" s="37">
        <v>17.100000000000001</v>
      </c>
      <c r="C38" s="37">
        <v>31</v>
      </c>
      <c r="D38" s="37">
        <v>1.3720000000000001</v>
      </c>
      <c r="E38" s="37">
        <v>1.29</v>
      </c>
      <c r="F38" s="37">
        <v>2.6150000000000002</v>
      </c>
      <c r="G38" s="37">
        <v>3.9049999999999998</v>
      </c>
      <c r="H38" s="37">
        <v>0.35099999999999998</v>
      </c>
      <c r="I38" s="37">
        <v>0</v>
      </c>
      <c r="J38" s="37" t="s">
        <v>55</v>
      </c>
      <c r="K38" s="13"/>
      <c r="L38" s="13">
        <f t="shared" si="6"/>
        <v>512.24611708482678</v>
      </c>
      <c r="M38" s="13">
        <f t="shared" si="6"/>
        <v>481.63082437275983</v>
      </c>
      <c r="N38" s="13">
        <f t="shared" si="6"/>
        <v>976.32915173237745</v>
      </c>
      <c r="O38" s="13">
        <f t="shared" si="6"/>
        <v>1457.9599761051375</v>
      </c>
      <c r="P38" s="13">
        <f t="shared" si="6"/>
        <v>131.04838709677418</v>
      </c>
      <c r="Q38" s="13">
        <f t="shared" si="6"/>
        <v>0</v>
      </c>
      <c r="R38" s="13"/>
      <c r="S38" s="13"/>
      <c r="T38" s="13">
        <f t="shared" si="3"/>
        <v>512.24611708482678</v>
      </c>
      <c r="U38" s="13">
        <f t="shared" si="4"/>
        <v>511.74395161290323</v>
      </c>
      <c r="V38" s="13">
        <f t="shared" si="5"/>
        <v>0.5021654719235471</v>
      </c>
      <c r="W38" s="13"/>
      <c r="X38" s="13"/>
      <c r="Y38" s="13"/>
      <c r="Z38" s="13"/>
      <c r="AA38" s="13"/>
      <c r="AB38" s="13"/>
    </row>
    <row r="39" spans="1:28">
      <c r="A39" s="37">
        <v>8</v>
      </c>
      <c r="B39" s="37">
        <v>16.5</v>
      </c>
      <c r="C39" s="37">
        <v>31</v>
      </c>
      <c r="D39" s="37">
        <v>1.577</v>
      </c>
      <c r="E39" s="37">
        <v>1.294</v>
      </c>
      <c r="F39" s="37">
        <v>2.2349999999999999</v>
      </c>
      <c r="G39" s="37">
        <v>3.53</v>
      </c>
      <c r="H39" s="37">
        <v>0.44700000000000001</v>
      </c>
      <c r="I39" s="37">
        <v>0</v>
      </c>
      <c r="J39" s="37" t="s">
        <v>55</v>
      </c>
      <c r="K39" s="13"/>
      <c r="L39" s="13">
        <f t="shared" si="6"/>
        <v>588.78434886499406</v>
      </c>
      <c r="M39" s="13">
        <f t="shared" si="6"/>
        <v>483.1242532855436</v>
      </c>
      <c r="N39" s="13">
        <f t="shared" si="6"/>
        <v>834.45340501792123</v>
      </c>
      <c r="O39" s="13">
        <f t="shared" si="6"/>
        <v>1317.9510155316607</v>
      </c>
      <c r="P39" s="13">
        <f t="shared" si="6"/>
        <v>166.89068100358421</v>
      </c>
      <c r="Q39" s="13">
        <f t="shared" si="6"/>
        <v>0</v>
      </c>
      <c r="R39" s="13"/>
      <c r="S39" s="13"/>
      <c r="T39" s="13">
        <f t="shared" si="3"/>
        <v>588.78434886499406</v>
      </c>
      <c r="U39" s="13">
        <f t="shared" si="4"/>
        <v>589.12410394265237</v>
      </c>
      <c r="V39" s="13">
        <f t="shared" si="5"/>
        <v>-0.33975507765831026</v>
      </c>
      <c r="W39" s="13"/>
      <c r="X39" s="13">
        <f>X33/X37</f>
        <v>0.49224178276991748</v>
      </c>
      <c r="Y39" s="13"/>
      <c r="Z39" s="13"/>
      <c r="AA39" s="13"/>
      <c r="AB39" s="13"/>
    </row>
    <row r="40" spans="1:28">
      <c r="A40" s="37">
        <v>9</v>
      </c>
      <c r="B40" s="37">
        <v>12.6</v>
      </c>
      <c r="C40" s="37">
        <v>30</v>
      </c>
      <c r="D40" s="37">
        <v>2.8159999999999998</v>
      </c>
      <c r="E40" s="37">
        <v>1.266</v>
      </c>
      <c r="F40" s="37">
        <v>1.9810000000000001</v>
      </c>
      <c r="G40" s="37">
        <v>3.2469999999999999</v>
      </c>
      <c r="H40" s="37">
        <v>0.72699999999999998</v>
      </c>
      <c r="I40" s="37">
        <v>59.3</v>
      </c>
      <c r="J40" s="37">
        <v>0.45600000000000002</v>
      </c>
      <c r="K40" s="13"/>
      <c r="L40" s="13">
        <f t="shared" si="6"/>
        <v>1086.4197530864199</v>
      </c>
      <c r="M40" s="13">
        <f t="shared" si="6"/>
        <v>488.42592592592592</v>
      </c>
      <c r="N40" s="13">
        <f t="shared" si="6"/>
        <v>764.2746913580246</v>
      </c>
      <c r="O40" s="13">
        <f t="shared" si="6"/>
        <v>1252.7006172839506</v>
      </c>
      <c r="P40" s="13">
        <f t="shared" si="6"/>
        <v>280.47839506172835</v>
      </c>
      <c r="Q40" s="13">
        <f t="shared" si="6"/>
        <v>22878.086419753086</v>
      </c>
      <c r="R40" s="13">
        <f>1000000*J40/3.6/$C40/24</f>
        <v>175.9259259259259</v>
      </c>
      <c r="S40" s="13">
        <f>(S$29-B40)*S$28/30</f>
        <v>51.333333333333378</v>
      </c>
      <c r="T40" s="13">
        <f t="shared" si="3"/>
        <v>1086.4197530864199</v>
      </c>
      <c r="U40" s="13">
        <f t="shared" si="4"/>
        <v>910.71334876543199</v>
      </c>
      <c r="V40" s="13">
        <f t="shared" si="5"/>
        <v>-0.21952160493799511</v>
      </c>
      <c r="W40" s="13"/>
      <c r="X40" s="13" t="s">
        <v>81</v>
      </c>
      <c r="Y40" s="13"/>
      <c r="Z40" s="13"/>
      <c r="AA40" s="13"/>
      <c r="AB40" s="13"/>
    </row>
    <row r="41" spans="1:28">
      <c r="A41" s="37">
        <v>10</v>
      </c>
      <c r="B41" s="37">
        <v>7.8</v>
      </c>
      <c r="C41" s="37">
        <v>31</v>
      </c>
      <c r="D41" s="37">
        <v>4.55</v>
      </c>
      <c r="E41" s="37">
        <v>1.321</v>
      </c>
      <c r="F41" s="37">
        <v>1.41</v>
      </c>
      <c r="G41" s="37">
        <v>2.7309999999999999</v>
      </c>
      <c r="H41" s="37">
        <v>0.93799999999999994</v>
      </c>
      <c r="I41" s="37">
        <v>100</v>
      </c>
      <c r="J41" s="37">
        <v>1.9890000000000001</v>
      </c>
      <c r="K41" s="13"/>
      <c r="L41" s="13">
        <f t="shared" si="6"/>
        <v>1698.7753882915169</v>
      </c>
      <c r="M41" s="13">
        <f t="shared" si="6"/>
        <v>493.20489844683397</v>
      </c>
      <c r="N41" s="13">
        <f t="shared" si="6"/>
        <v>526.43369175627242</v>
      </c>
      <c r="O41" s="13">
        <f t="shared" si="6"/>
        <v>1019.6385902031064</v>
      </c>
      <c r="P41" s="13">
        <f t="shared" si="6"/>
        <v>350.20908004778971</v>
      </c>
      <c r="Q41" s="13">
        <f t="shared" si="6"/>
        <v>37335.722819593786</v>
      </c>
      <c r="R41" s="13">
        <f>1000000*J41/3.6/$C41/24</f>
        <v>742.60752688172045</v>
      </c>
      <c r="S41" s="13">
        <f>(S$29-B41)*S$28/30</f>
        <v>667.33333333333337</v>
      </c>
      <c r="T41" s="13">
        <f t="shared" si="3"/>
        <v>1698.7753882915169</v>
      </c>
      <c r="U41" s="13">
        <f t="shared" si="4"/>
        <v>956.42099761051384</v>
      </c>
      <c r="V41" s="13">
        <f t="shared" si="5"/>
        <v>-0.25313620071733567</v>
      </c>
      <c r="W41" s="13"/>
      <c r="X41" s="13" t="s">
        <v>82</v>
      </c>
      <c r="Y41" s="13"/>
      <c r="Z41" s="13"/>
      <c r="AA41" s="13"/>
      <c r="AB41" s="13"/>
    </row>
    <row r="42" spans="1:28">
      <c r="A42" s="37">
        <v>11</v>
      </c>
      <c r="B42" s="37">
        <v>2.6</v>
      </c>
      <c r="C42" s="37">
        <v>30</v>
      </c>
      <c r="D42" s="37">
        <v>6.1219999999999999</v>
      </c>
      <c r="E42" s="37">
        <v>1.296</v>
      </c>
      <c r="F42" s="37">
        <v>0.89700000000000002</v>
      </c>
      <c r="G42" s="37">
        <v>2.1930000000000001</v>
      </c>
      <c r="H42" s="37">
        <v>0.98799999999999999</v>
      </c>
      <c r="I42" s="37">
        <v>100</v>
      </c>
      <c r="J42" s="37">
        <v>3.956</v>
      </c>
      <c r="K42" s="13"/>
      <c r="L42" s="13">
        <f t="shared" si="6"/>
        <v>2361.8827160493825</v>
      </c>
      <c r="M42" s="13">
        <f t="shared" si="6"/>
        <v>500</v>
      </c>
      <c r="N42" s="13">
        <f t="shared" si="6"/>
        <v>346.06481481481478</v>
      </c>
      <c r="O42" s="13">
        <f t="shared" si="6"/>
        <v>846.06481481481478</v>
      </c>
      <c r="P42" s="13">
        <f t="shared" si="6"/>
        <v>381.17283950617281</v>
      </c>
      <c r="Q42" s="13">
        <f t="shared" si="6"/>
        <v>38580.246913580246</v>
      </c>
      <c r="R42" s="13">
        <f>1000000*J42/3.6/$C42/24</f>
        <v>1526.2345679012344</v>
      </c>
      <c r="S42" s="13">
        <f>(S$29-B42)*S$28/30</f>
        <v>1334.6666666666667</v>
      </c>
      <c r="T42" s="13">
        <f t="shared" si="3"/>
        <v>2361.8827160493825</v>
      </c>
      <c r="U42" s="13">
        <f t="shared" si="4"/>
        <v>835.91203703703695</v>
      </c>
      <c r="V42" s="13">
        <f t="shared" si="5"/>
        <v>-0.26388888888891415</v>
      </c>
      <c r="W42" s="13"/>
      <c r="X42" s="13"/>
      <c r="Y42" s="13"/>
      <c r="Z42" s="13"/>
      <c r="AA42" s="13"/>
      <c r="AB42" s="13"/>
    </row>
    <row r="43" spans="1:28">
      <c r="A43" s="37">
        <v>12</v>
      </c>
      <c r="B43" s="37">
        <v>-2</v>
      </c>
      <c r="C43" s="37">
        <v>31</v>
      </c>
      <c r="D43" s="37">
        <v>7.8979999999999997</v>
      </c>
      <c r="E43" s="37">
        <v>1.36</v>
      </c>
      <c r="F43" s="37">
        <v>0.79600000000000004</v>
      </c>
      <c r="G43" s="37">
        <v>2.1560000000000001</v>
      </c>
      <c r="H43" s="37">
        <v>0.996</v>
      </c>
      <c r="I43" s="37">
        <v>100</v>
      </c>
      <c r="J43" s="37">
        <v>5.7519999999999998</v>
      </c>
      <c r="K43" s="13"/>
      <c r="L43" s="13">
        <f t="shared" si="6"/>
        <v>2948.7753882915172</v>
      </c>
      <c r="M43" s="13">
        <f t="shared" si="6"/>
        <v>507.76583034647547</v>
      </c>
      <c r="N43" s="13">
        <f t="shared" si="6"/>
        <v>297.19235364396656</v>
      </c>
      <c r="O43" s="13">
        <f t="shared" si="6"/>
        <v>804.95818399044208</v>
      </c>
      <c r="P43" s="13">
        <f t="shared" si="6"/>
        <v>371.86379928315415</v>
      </c>
      <c r="Q43" s="13">
        <f t="shared" si="6"/>
        <v>37335.722819593786</v>
      </c>
      <c r="R43" s="13">
        <f>1000000*J43/3.6/$C43/24</f>
        <v>2147.5507765830348</v>
      </c>
      <c r="S43" s="13">
        <f>(S$29-B43)*S$28/30</f>
        <v>1925</v>
      </c>
      <c r="T43" s="13">
        <f t="shared" si="3"/>
        <v>2948.7753882915172</v>
      </c>
      <c r="U43" s="13">
        <f t="shared" si="4"/>
        <v>801.73835125448034</v>
      </c>
      <c r="V43" s="13">
        <f t="shared" si="5"/>
        <v>-0.51373954599796434</v>
      </c>
      <c r="W43" s="13"/>
      <c r="X43" s="13" t="s">
        <v>83</v>
      </c>
      <c r="Y43" s="13"/>
      <c r="Z43" s="13"/>
      <c r="AA43" s="13"/>
      <c r="AB43" s="13"/>
    </row>
    <row r="44" spans="1:28">
      <c r="A44" s="42" t="s">
        <v>84</v>
      </c>
      <c r="B44" s="37">
        <v>-4.2</v>
      </c>
      <c r="C44" s="42" t="s">
        <v>85</v>
      </c>
      <c r="D44" s="13"/>
      <c r="E44" s="13"/>
      <c r="F44" s="13"/>
      <c r="G44" s="13"/>
      <c r="H44" s="13"/>
      <c r="I44" s="13"/>
      <c r="J44" s="13"/>
      <c r="K44" s="13"/>
      <c r="L44" s="13">
        <f t="shared" ref="L44:R44" si="7">L32</f>
        <v>3229.5400238948623</v>
      </c>
      <c r="M44" s="13">
        <f t="shared" si="7"/>
        <v>508.51254480286735</v>
      </c>
      <c r="N44" s="13">
        <f t="shared" si="7"/>
        <v>387.91816009557942</v>
      </c>
      <c r="O44" s="13">
        <f t="shared" si="7"/>
        <v>896.43070489844683</v>
      </c>
      <c r="P44" s="13">
        <f t="shared" si="7"/>
        <v>371.49044205495812</v>
      </c>
      <c r="Q44" s="13">
        <f t="shared" si="7"/>
        <v>37335.722819593786</v>
      </c>
      <c r="R44" s="13">
        <f t="shared" si="7"/>
        <v>2337.216248506571</v>
      </c>
      <c r="S44" s="13">
        <f>(S$29-B44)*S$28/30</f>
        <v>2207.3333333333335</v>
      </c>
      <c r="T44" s="13">
        <f t="shared" si="3"/>
        <v>3229.5400238948623</v>
      </c>
      <c r="U44" s="13">
        <f>U32</f>
        <v>891.94855137395461</v>
      </c>
      <c r="V44" s="13">
        <f t="shared" si="5"/>
        <v>0.37522401433670893</v>
      </c>
      <c r="W44" s="13"/>
      <c r="X44" s="4">
        <f>(21-13)*3850/30</f>
        <v>1026.6666666666667</v>
      </c>
      <c r="Y44" s="4" t="s">
        <v>86</v>
      </c>
      <c r="Z44" s="13"/>
      <c r="AA44" s="13"/>
      <c r="AB44" s="13"/>
    </row>
    <row r="45" spans="1:28">
      <c r="A45" s="13"/>
      <c r="B45" s="13"/>
      <c r="C45" s="42" t="s">
        <v>87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 t="s">
        <v>88</v>
      </c>
      <c r="R45" s="13">
        <f>SUM(R32:R43)</f>
        <v>10451.79602605678</v>
      </c>
      <c r="S45" s="13"/>
      <c r="T45" s="13">
        <f>SUM(T32:T43)</f>
        <v>21213.528332479946</v>
      </c>
      <c r="U45" s="13"/>
      <c r="V45" s="13">
        <f t="shared" si="5"/>
        <v>10761.732306423166</v>
      </c>
      <c r="W45" s="13"/>
      <c r="X45" s="4">
        <v>384.75</v>
      </c>
      <c r="Y45" s="4" t="s">
        <v>89</v>
      </c>
      <c r="Z45" s="13"/>
      <c r="AA45" s="13"/>
      <c r="AB45" s="13"/>
    </row>
    <row r="46" spans="1:28">
      <c r="A46" s="13"/>
      <c r="B46" s="13"/>
      <c r="C46" s="42" t="s">
        <v>90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4" t="s">
        <v>91</v>
      </c>
      <c r="R46" s="13"/>
      <c r="S46" s="4">
        <f>R45/T45</f>
        <v>0.49269484369811684</v>
      </c>
      <c r="T46" s="13"/>
      <c r="U46" s="13"/>
      <c r="V46" s="13"/>
      <c r="W46" s="13"/>
      <c r="X46" s="4">
        <v>76.950000000000017</v>
      </c>
      <c r="Y46" s="4" t="s">
        <v>92</v>
      </c>
      <c r="Z46" s="13"/>
      <c r="AA46" s="13"/>
      <c r="AB46" s="13"/>
    </row>
    <row r="47" spans="1:28">
      <c r="A47" s="38" t="s">
        <v>93</v>
      </c>
      <c r="B47" s="13"/>
      <c r="C47" s="38" t="s">
        <v>94</v>
      </c>
      <c r="D47" s="13">
        <f>SUM(D32:D43)</f>
        <v>55.554000000000002</v>
      </c>
      <c r="E47" s="13">
        <f>SUM(E32:E43)</f>
        <v>15.527999999999999</v>
      </c>
      <c r="F47" s="13">
        <f>SUM(F32:F43)</f>
        <v>22.510999999999999</v>
      </c>
      <c r="G47" s="13">
        <f>SUM(G32:G43)</f>
        <v>38.040999999999997</v>
      </c>
      <c r="H47" s="13">
        <f>SUM(H32:H43)</f>
        <v>9.3500000000000014</v>
      </c>
      <c r="I47" s="13"/>
      <c r="J47" s="13">
        <f>SUM(J32:J43)</f>
        <v>27.345999999999997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4">
        <v>16.03125</v>
      </c>
      <c r="Y47" s="4" t="s">
        <v>95</v>
      </c>
      <c r="Z47" s="13"/>
      <c r="AA47" s="13"/>
      <c r="AB47" s="13"/>
    </row>
    <row r="48" spans="1:28">
      <c r="A48" s="3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4">
        <f>X44-X45-X46-X47</f>
        <v>548.9354166666667</v>
      </c>
      <c r="Y48" s="4" t="s">
        <v>96</v>
      </c>
      <c r="Z48" s="13"/>
      <c r="AA48" s="13"/>
      <c r="AB48" s="13"/>
    </row>
  </sheetData>
  <hyperlinks>
    <hyperlink ref="F27" r:id="rId1"/>
    <hyperlink ref="F26" r:id="rId2"/>
    <hyperlink ref="C1" r:id="rId3"/>
  </hyperlinks>
  <pageMargins left="0.7" right="0.7" top="0.78740157499999996" bottom="0.78740157499999996" header="0.3" footer="0.3"/>
  <pageSetup paperSize="0" orientation="portrait" horizontalDpi="0" verticalDpi="0" copie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95"/>
  <sheetViews>
    <sheetView workbookViewId="0">
      <pane ySplit="7" topLeftCell="A2279" activePane="bottomLeft" state="frozen"/>
      <selection pane="bottomLeft" activeCell="B2258" sqref="B2258:C2290"/>
    </sheetView>
  </sheetViews>
  <sheetFormatPr defaultRowHeight="15"/>
  <cols>
    <col min="1" max="1" width="9.140625" style="13"/>
    <col min="2" max="2" width="12.5703125" customWidth="1"/>
    <col min="3" max="3" width="10.140625" style="13" bestFit="1" customWidth="1"/>
    <col min="5" max="5" width="13.5703125" customWidth="1"/>
  </cols>
  <sheetData>
    <row r="1" spans="1:7">
      <c r="A1" s="13">
        <v>1</v>
      </c>
      <c r="B1" s="13" t="s">
        <v>39</v>
      </c>
      <c r="C1" s="23" t="s">
        <v>40</v>
      </c>
    </row>
    <row r="2" spans="1:7">
      <c r="A2" s="13">
        <v>2</v>
      </c>
      <c r="B2" s="14">
        <v>42095</v>
      </c>
      <c r="C2" s="15">
        <v>5</v>
      </c>
      <c r="D2">
        <v>5</v>
      </c>
      <c r="E2" s="13" t="s">
        <v>39</v>
      </c>
      <c r="F2" s="23" t="s">
        <v>40</v>
      </c>
      <c r="G2" s="13"/>
    </row>
    <row r="3" spans="1:7">
      <c r="A3" s="13">
        <v>3</v>
      </c>
      <c r="B3" s="14">
        <v>42096</v>
      </c>
      <c r="C3" s="17">
        <v>2.5</v>
      </c>
      <c r="D3" s="13">
        <v>7.5</v>
      </c>
      <c r="E3" s="14">
        <v>42095</v>
      </c>
      <c r="F3" s="15">
        <v>5</v>
      </c>
      <c r="G3" s="13">
        <v>5</v>
      </c>
    </row>
    <row r="4" spans="1:7">
      <c r="A4" s="13">
        <v>4</v>
      </c>
      <c r="B4" s="14">
        <v>42097</v>
      </c>
      <c r="C4" s="17">
        <v>4</v>
      </c>
      <c r="D4" s="13">
        <v>11.5</v>
      </c>
      <c r="E4" s="14">
        <v>42096</v>
      </c>
      <c r="F4" s="17">
        <v>2.5</v>
      </c>
      <c r="G4" s="13">
        <v>7.5</v>
      </c>
    </row>
    <row r="5" spans="1:7">
      <c r="A5" s="13">
        <v>5</v>
      </c>
      <c r="B5" s="14">
        <v>42098</v>
      </c>
      <c r="C5" s="17">
        <v>2.6999999999999993</v>
      </c>
      <c r="D5" s="13">
        <v>14.2</v>
      </c>
      <c r="E5" s="14">
        <v>42097</v>
      </c>
      <c r="F5" s="17">
        <v>4</v>
      </c>
      <c r="G5" s="13">
        <v>11.5</v>
      </c>
    </row>
    <row r="6" spans="1:7">
      <c r="A6" s="13">
        <v>6</v>
      </c>
      <c r="B6" s="14">
        <v>42099</v>
      </c>
      <c r="C6" s="17">
        <v>3.1000000000000014</v>
      </c>
      <c r="D6" s="13">
        <v>17.3</v>
      </c>
      <c r="E6" s="14">
        <v>42098</v>
      </c>
      <c r="F6" s="17">
        <v>2.6999999999999993</v>
      </c>
      <c r="G6" s="13">
        <v>14.2</v>
      </c>
    </row>
    <row r="7" spans="1:7">
      <c r="A7" s="13">
        <v>7</v>
      </c>
      <c r="B7" s="14">
        <v>42100</v>
      </c>
      <c r="C7" s="17">
        <v>2</v>
      </c>
      <c r="D7" s="13">
        <v>19.3</v>
      </c>
      <c r="E7" s="14">
        <v>42099</v>
      </c>
      <c r="F7" s="17">
        <v>3.1000000000000014</v>
      </c>
      <c r="G7" s="13">
        <v>17.3</v>
      </c>
    </row>
    <row r="8" spans="1:7">
      <c r="A8" s="13">
        <v>8</v>
      </c>
      <c r="B8" s="14">
        <v>42101</v>
      </c>
      <c r="C8" s="17">
        <v>5.1999999999999993</v>
      </c>
      <c r="D8" s="13">
        <v>24.5</v>
      </c>
      <c r="E8" s="14">
        <v>42100</v>
      </c>
      <c r="F8" s="17">
        <v>2</v>
      </c>
      <c r="G8" s="13">
        <v>19.3</v>
      </c>
    </row>
    <row r="9" spans="1:7">
      <c r="A9" s="13">
        <v>9</v>
      </c>
      <c r="B9" s="14">
        <v>42102</v>
      </c>
      <c r="C9" s="17">
        <v>7.1000000000000014</v>
      </c>
      <c r="D9" s="13">
        <v>31.6</v>
      </c>
      <c r="E9" s="14">
        <v>42101</v>
      </c>
      <c r="F9" s="17">
        <v>5.1999999999999993</v>
      </c>
      <c r="G9" s="13">
        <v>24.5</v>
      </c>
    </row>
    <row r="10" spans="1:7">
      <c r="A10" s="13">
        <v>10</v>
      </c>
      <c r="B10" s="14">
        <v>42103</v>
      </c>
      <c r="C10" s="17">
        <v>8.8000000000000007</v>
      </c>
      <c r="D10" s="13">
        <v>40.400000000000006</v>
      </c>
      <c r="E10" s="14">
        <v>42102</v>
      </c>
      <c r="F10" s="17">
        <v>7.1000000000000014</v>
      </c>
      <c r="G10" s="13">
        <v>31.6</v>
      </c>
    </row>
    <row r="11" spans="1:7">
      <c r="A11" s="13">
        <v>11</v>
      </c>
      <c r="B11" s="14">
        <v>42104</v>
      </c>
      <c r="C11" s="17">
        <v>10</v>
      </c>
      <c r="D11" s="13">
        <v>50.400000000000006</v>
      </c>
      <c r="E11" s="14">
        <v>42103</v>
      </c>
      <c r="F11" s="17">
        <v>8.8000000000000007</v>
      </c>
      <c r="G11" s="13">
        <v>40.400000000000006</v>
      </c>
    </row>
    <row r="12" spans="1:7">
      <c r="A12" s="13">
        <v>12</v>
      </c>
      <c r="B12" s="14">
        <v>42105</v>
      </c>
      <c r="C12" s="17">
        <v>13.399999999999999</v>
      </c>
      <c r="D12" s="13">
        <v>63.800000000000004</v>
      </c>
      <c r="E12" s="14">
        <v>42104</v>
      </c>
      <c r="F12" s="17">
        <v>10</v>
      </c>
      <c r="G12" s="13">
        <v>50.400000000000006</v>
      </c>
    </row>
    <row r="13" spans="1:7">
      <c r="A13" s="13">
        <v>13</v>
      </c>
      <c r="B13" s="14">
        <v>42106</v>
      </c>
      <c r="C13" s="17">
        <v>12.2</v>
      </c>
      <c r="D13" s="13">
        <v>76</v>
      </c>
      <c r="E13" s="14">
        <v>42105</v>
      </c>
      <c r="F13" s="17">
        <v>13.399999999999999</v>
      </c>
      <c r="G13" s="13">
        <v>63.800000000000004</v>
      </c>
    </row>
    <row r="14" spans="1:7">
      <c r="A14" s="13">
        <v>14</v>
      </c>
      <c r="B14" s="14">
        <v>42107</v>
      </c>
      <c r="C14" s="17">
        <v>9.8999999999999986</v>
      </c>
      <c r="D14" s="13">
        <v>85.9</v>
      </c>
      <c r="E14" s="14">
        <v>42106</v>
      </c>
      <c r="F14" s="17">
        <v>12.2</v>
      </c>
      <c r="G14" s="13">
        <v>76</v>
      </c>
    </row>
    <row r="15" spans="1:7">
      <c r="A15" s="13">
        <v>15</v>
      </c>
      <c r="B15" s="14">
        <v>42108</v>
      </c>
      <c r="C15" s="17">
        <v>9.6000000000000014</v>
      </c>
      <c r="D15" s="13">
        <v>95.5</v>
      </c>
      <c r="E15" s="14">
        <v>42107</v>
      </c>
      <c r="F15" s="17">
        <v>9.8999999999999986</v>
      </c>
      <c r="G15" s="13">
        <v>85.9</v>
      </c>
    </row>
    <row r="16" spans="1:7">
      <c r="A16" s="13">
        <v>16</v>
      </c>
      <c r="B16" s="14">
        <v>42109</v>
      </c>
      <c r="C16" s="17">
        <v>16.100000000000001</v>
      </c>
      <c r="D16" s="13">
        <v>111.6</v>
      </c>
      <c r="E16" s="14">
        <v>42108</v>
      </c>
      <c r="F16" s="17">
        <v>9.6000000000000014</v>
      </c>
      <c r="G16" s="13">
        <v>95.5</v>
      </c>
    </row>
    <row r="17" spans="1:7">
      <c r="A17" s="13">
        <v>17</v>
      </c>
      <c r="B17" s="14">
        <v>42110</v>
      </c>
      <c r="C17" s="17">
        <v>14.5</v>
      </c>
      <c r="D17" s="13">
        <v>126.1</v>
      </c>
      <c r="E17" s="14">
        <v>42109</v>
      </c>
      <c r="F17" s="17">
        <v>16.100000000000001</v>
      </c>
      <c r="G17" s="13">
        <v>111.6</v>
      </c>
    </row>
    <row r="18" spans="1:7">
      <c r="A18" s="13">
        <v>18</v>
      </c>
      <c r="B18" s="14">
        <v>42111</v>
      </c>
      <c r="C18" s="17">
        <v>8.6999999999999993</v>
      </c>
      <c r="D18" s="13">
        <v>134.79999999999998</v>
      </c>
      <c r="E18" s="14">
        <v>42110</v>
      </c>
      <c r="F18" s="17">
        <v>14.5</v>
      </c>
      <c r="G18" s="13">
        <v>126.1</v>
      </c>
    </row>
    <row r="19" spans="1:7">
      <c r="A19" s="13">
        <v>19</v>
      </c>
      <c r="B19" s="14">
        <v>42112</v>
      </c>
      <c r="C19" s="17">
        <v>5.8999999999999986</v>
      </c>
      <c r="D19" s="13">
        <v>140.69999999999999</v>
      </c>
      <c r="E19" s="14">
        <v>42111</v>
      </c>
      <c r="F19" s="17">
        <v>8.6999999999999993</v>
      </c>
      <c r="G19" s="13">
        <v>134.79999999999998</v>
      </c>
    </row>
    <row r="20" spans="1:7">
      <c r="A20" s="13">
        <v>20</v>
      </c>
      <c r="B20" s="14">
        <v>42113</v>
      </c>
      <c r="C20" s="17">
        <v>7.8000000000000007</v>
      </c>
      <c r="D20" s="13">
        <v>148.5</v>
      </c>
      <c r="E20" s="14">
        <v>42112</v>
      </c>
      <c r="F20" s="17">
        <v>5.8999999999999986</v>
      </c>
      <c r="G20" s="13">
        <v>140.69999999999999</v>
      </c>
    </row>
    <row r="21" spans="1:7">
      <c r="A21" s="13">
        <v>21</v>
      </c>
      <c r="B21" s="14">
        <v>42114</v>
      </c>
      <c r="C21" s="17">
        <v>10.899999999999999</v>
      </c>
      <c r="D21" s="13">
        <v>159.4</v>
      </c>
      <c r="E21" s="14">
        <v>42113</v>
      </c>
      <c r="F21" s="17">
        <v>7.8000000000000007</v>
      </c>
      <c r="G21" s="13">
        <v>148.5</v>
      </c>
    </row>
    <row r="22" spans="1:7">
      <c r="A22" s="13">
        <v>22</v>
      </c>
      <c r="B22" s="14">
        <v>42115</v>
      </c>
      <c r="C22" s="17">
        <v>13</v>
      </c>
      <c r="D22" s="13">
        <v>172.4</v>
      </c>
      <c r="E22" s="14">
        <v>42114</v>
      </c>
      <c r="F22" s="17">
        <v>10.899999999999999</v>
      </c>
      <c r="G22" s="13">
        <v>159.4</v>
      </c>
    </row>
    <row r="23" spans="1:7">
      <c r="A23" s="13">
        <v>23</v>
      </c>
      <c r="B23" s="14">
        <v>42116</v>
      </c>
      <c r="C23" s="17">
        <v>9.6999999999999993</v>
      </c>
      <c r="D23" s="13">
        <v>182.1</v>
      </c>
      <c r="E23" s="14">
        <v>42115</v>
      </c>
      <c r="F23" s="17">
        <v>13</v>
      </c>
      <c r="G23" s="13">
        <v>172.4</v>
      </c>
    </row>
    <row r="24" spans="1:7">
      <c r="A24" s="13">
        <v>24</v>
      </c>
      <c r="B24" s="14">
        <v>42117</v>
      </c>
      <c r="C24" s="17">
        <v>11.100000000000001</v>
      </c>
      <c r="D24" s="13">
        <v>193.2</v>
      </c>
      <c r="E24" s="14">
        <v>42116</v>
      </c>
      <c r="F24" s="17">
        <v>9.6999999999999993</v>
      </c>
      <c r="G24" s="13">
        <v>182.1</v>
      </c>
    </row>
    <row r="25" spans="1:7">
      <c r="A25" s="13">
        <v>25</v>
      </c>
      <c r="B25" s="14">
        <v>42118</v>
      </c>
      <c r="C25" s="17">
        <v>13.2</v>
      </c>
      <c r="D25" s="13">
        <v>206.39999999999998</v>
      </c>
      <c r="E25" s="14">
        <v>42117</v>
      </c>
      <c r="F25" s="17">
        <v>11.100000000000001</v>
      </c>
      <c r="G25" s="13">
        <v>193.2</v>
      </c>
    </row>
    <row r="26" spans="1:7">
      <c r="A26" s="13">
        <v>26</v>
      </c>
      <c r="B26" s="14">
        <v>42119</v>
      </c>
      <c r="C26" s="17">
        <v>14.7</v>
      </c>
      <c r="D26" s="13">
        <v>221.09999999999997</v>
      </c>
      <c r="E26" s="14">
        <v>42118</v>
      </c>
      <c r="F26" s="17">
        <v>13.2</v>
      </c>
      <c r="G26" s="13">
        <v>206.39999999999998</v>
      </c>
    </row>
    <row r="27" spans="1:7">
      <c r="A27" s="13">
        <v>27</v>
      </c>
      <c r="B27" s="14">
        <v>42120</v>
      </c>
      <c r="C27" s="17">
        <v>14.2</v>
      </c>
      <c r="D27" s="13">
        <v>235.29999999999995</v>
      </c>
      <c r="E27" s="14">
        <v>42119</v>
      </c>
      <c r="F27" s="17">
        <v>14.7</v>
      </c>
      <c r="G27" s="13">
        <v>221.09999999999997</v>
      </c>
    </row>
    <row r="28" spans="1:7">
      <c r="A28" s="13">
        <v>28</v>
      </c>
      <c r="B28" s="14">
        <v>42121</v>
      </c>
      <c r="C28" s="17">
        <v>14.6</v>
      </c>
      <c r="D28" s="13">
        <v>249.89999999999995</v>
      </c>
      <c r="E28" s="14">
        <v>42120</v>
      </c>
      <c r="F28" s="17">
        <v>14.2</v>
      </c>
      <c r="G28" s="13">
        <v>235.29999999999995</v>
      </c>
    </row>
    <row r="29" spans="1:7">
      <c r="A29" s="13">
        <v>29</v>
      </c>
      <c r="B29" s="14">
        <v>42122</v>
      </c>
      <c r="C29" s="17">
        <v>6.8000000000000007</v>
      </c>
      <c r="D29" s="13">
        <v>256.69999999999993</v>
      </c>
      <c r="E29" s="14">
        <v>42121</v>
      </c>
      <c r="F29" s="17">
        <v>14.6</v>
      </c>
      <c r="G29" s="13">
        <v>249.89999999999995</v>
      </c>
    </row>
    <row r="30" spans="1:7">
      <c r="A30" s="13">
        <v>30</v>
      </c>
      <c r="B30" s="14">
        <v>42123</v>
      </c>
      <c r="C30" s="17">
        <v>7.3999999999999986</v>
      </c>
      <c r="D30" s="13">
        <v>264.09999999999991</v>
      </c>
      <c r="E30" s="14">
        <v>42122</v>
      </c>
      <c r="F30" s="17">
        <v>6.8000000000000007</v>
      </c>
      <c r="G30" s="13">
        <v>256.69999999999993</v>
      </c>
    </row>
    <row r="31" spans="1:7">
      <c r="A31" s="13">
        <v>31</v>
      </c>
      <c r="B31" s="14">
        <v>42124</v>
      </c>
      <c r="C31" s="17">
        <v>8.8999999999999986</v>
      </c>
      <c r="D31" s="13">
        <v>272.99999999999989</v>
      </c>
      <c r="E31" s="14">
        <v>42123</v>
      </c>
      <c r="F31" s="17">
        <v>7.3999999999999986</v>
      </c>
      <c r="G31" s="13">
        <v>264.09999999999991</v>
      </c>
    </row>
    <row r="32" spans="1:7">
      <c r="A32" s="13">
        <v>32</v>
      </c>
      <c r="B32" s="14">
        <v>42125</v>
      </c>
      <c r="C32" s="17">
        <v>9.5</v>
      </c>
      <c r="D32" s="13">
        <v>282.49999999999989</v>
      </c>
      <c r="E32" s="14">
        <v>42124</v>
      </c>
      <c r="F32" s="17">
        <v>8.8999999999999986</v>
      </c>
      <c r="G32" s="13">
        <v>272.99999999999989</v>
      </c>
    </row>
    <row r="33" spans="1:7">
      <c r="A33" s="13">
        <v>33</v>
      </c>
      <c r="B33" s="14">
        <v>42126</v>
      </c>
      <c r="C33" s="17">
        <v>10.5</v>
      </c>
      <c r="D33" s="13">
        <v>292.99999999999989</v>
      </c>
      <c r="E33" s="14">
        <v>42125</v>
      </c>
      <c r="F33" s="17">
        <v>9.5</v>
      </c>
      <c r="G33" s="13">
        <v>282.49999999999989</v>
      </c>
    </row>
    <row r="34" spans="1:7">
      <c r="A34" s="13">
        <v>34</v>
      </c>
      <c r="B34" s="14">
        <v>42127</v>
      </c>
      <c r="C34" s="17">
        <v>11.3</v>
      </c>
      <c r="D34" s="13">
        <v>304.2999999999999</v>
      </c>
      <c r="E34" s="14">
        <v>42126</v>
      </c>
      <c r="F34" s="17">
        <v>10.5</v>
      </c>
      <c r="G34" s="13">
        <v>292.99999999999989</v>
      </c>
    </row>
    <row r="35" spans="1:7">
      <c r="A35" s="13">
        <v>35</v>
      </c>
      <c r="B35" s="14">
        <v>42128</v>
      </c>
      <c r="C35" s="17">
        <v>15.8</v>
      </c>
      <c r="D35" s="13">
        <v>320.09999999999991</v>
      </c>
      <c r="E35" s="14">
        <v>42127</v>
      </c>
      <c r="F35" s="17">
        <v>11.3</v>
      </c>
      <c r="G35" s="13">
        <v>304.2999999999999</v>
      </c>
    </row>
    <row r="36" spans="1:7">
      <c r="A36" s="13">
        <v>36</v>
      </c>
      <c r="B36" s="14">
        <v>42129</v>
      </c>
      <c r="C36" s="17">
        <v>18.5</v>
      </c>
      <c r="D36" s="13">
        <v>338.59999999999991</v>
      </c>
      <c r="E36" s="14">
        <v>42128</v>
      </c>
      <c r="F36" s="17">
        <v>15.8</v>
      </c>
      <c r="G36" s="13">
        <v>320.09999999999991</v>
      </c>
    </row>
    <row r="37" spans="1:7">
      <c r="A37" s="13">
        <v>37</v>
      </c>
      <c r="B37" s="14">
        <v>42130</v>
      </c>
      <c r="C37" s="17">
        <v>14.4</v>
      </c>
      <c r="D37" s="13">
        <v>352.99999999999989</v>
      </c>
      <c r="E37" s="14">
        <v>42129</v>
      </c>
      <c r="F37" s="17">
        <v>18.5</v>
      </c>
      <c r="G37" s="13">
        <v>338.59999999999991</v>
      </c>
    </row>
    <row r="38" spans="1:7">
      <c r="A38" s="13">
        <v>38</v>
      </c>
      <c r="B38" s="14">
        <v>42131</v>
      </c>
      <c r="C38" s="17">
        <v>13.5</v>
      </c>
      <c r="D38" s="13">
        <v>366.49999999999989</v>
      </c>
      <c r="E38" s="14">
        <v>42130</v>
      </c>
      <c r="F38" s="17">
        <v>14.4</v>
      </c>
      <c r="G38" s="13">
        <v>352.99999999999989</v>
      </c>
    </row>
    <row r="39" spans="1:7">
      <c r="A39" s="13">
        <v>39</v>
      </c>
      <c r="B39" s="14">
        <v>42132</v>
      </c>
      <c r="C39" s="17">
        <v>12.7</v>
      </c>
      <c r="D39" s="13">
        <v>379.19999999999987</v>
      </c>
      <c r="E39" s="14">
        <v>42131</v>
      </c>
      <c r="F39" s="17">
        <v>13.5</v>
      </c>
      <c r="G39" s="13">
        <v>366.49999999999989</v>
      </c>
    </row>
    <row r="40" spans="1:7">
      <c r="A40" s="13">
        <v>40</v>
      </c>
      <c r="B40" s="14">
        <v>42133</v>
      </c>
      <c r="C40" s="17">
        <v>13.600000000000001</v>
      </c>
      <c r="D40" s="13">
        <v>392.7999999999999</v>
      </c>
      <c r="E40" s="14">
        <v>42132</v>
      </c>
      <c r="F40" s="17">
        <v>12.7</v>
      </c>
      <c r="G40" s="13">
        <v>379.19999999999987</v>
      </c>
    </row>
    <row r="41" spans="1:7">
      <c r="A41" s="13">
        <v>41</v>
      </c>
      <c r="B41" s="14">
        <v>42134</v>
      </c>
      <c r="C41" s="17">
        <v>13.600000000000001</v>
      </c>
      <c r="D41" s="13">
        <v>406.39999999999992</v>
      </c>
      <c r="E41" s="14">
        <v>42133</v>
      </c>
      <c r="F41" s="17">
        <v>13.600000000000001</v>
      </c>
      <c r="G41" s="13">
        <v>392.7999999999999</v>
      </c>
    </row>
    <row r="42" spans="1:7">
      <c r="A42" s="13">
        <v>42</v>
      </c>
      <c r="B42" s="14">
        <v>42135</v>
      </c>
      <c r="C42" s="17">
        <v>12.100000000000001</v>
      </c>
      <c r="D42" s="13">
        <v>418.49999999999994</v>
      </c>
      <c r="E42" s="14">
        <v>42134</v>
      </c>
      <c r="F42" s="17">
        <v>13.600000000000001</v>
      </c>
      <c r="G42" s="13">
        <v>406.39999999999992</v>
      </c>
    </row>
    <row r="43" spans="1:7">
      <c r="A43" s="13">
        <v>43</v>
      </c>
      <c r="B43" s="14">
        <v>42136</v>
      </c>
      <c r="C43" s="17">
        <v>16.8</v>
      </c>
      <c r="D43" s="13">
        <v>435.29999999999995</v>
      </c>
      <c r="E43" s="14">
        <v>42135</v>
      </c>
      <c r="F43" s="17">
        <v>12.100000000000001</v>
      </c>
      <c r="G43" s="13">
        <v>418.49999999999994</v>
      </c>
    </row>
    <row r="44" spans="1:7">
      <c r="A44" s="13">
        <v>44</v>
      </c>
      <c r="B44" s="14">
        <v>42137</v>
      </c>
      <c r="C44" s="17">
        <v>14.6</v>
      </c>
      <c r="D44" s="13">
        <v>449.9</v>
      </c>
      <c r="E44" s="14">
        <v>42136</v>
      </c>
      <c r="F44" s="17">
        <v>16.8</v>
      </c>
      <c r="G44" s="13">
        <v>435.29999999999995</v>
      </c>
    </row>
    <row r="45" spans="1:7">
      <c r="A45" s="13">
        <v>45</v>
      </c>
      <c r="B45" s="14">
        <v>42138</v>
      </c>
      <c r="C45" s="17">
        <v>12</v>
      </c>
      <c r="D45" s="13">
        <v>461.9</v>
      </c>
      <c r="E45" s="14">
        <v>42137</v>
      </c>
      <c r="F45" s="17">
        <v>14.6</v>
      </c>
      <c r="G45" s="13">
        <v>449.9</v>
      </c>
    </row>
    <row r="46" spans="1:7">
      <c r="A46" s="13">
        <v>46</v>
      </c>
      <c r="B46" s="14">
        <v>42139</v>
      </c>
      <c r="C46" s="17">
        <v>11.100000000000001</v>
      </c>
      <c r="D46" s="13">
        <v>473</v>
      </c>
      <c r="E46" s="14">
        <v>42138</v>
      </c>
      <c r="F46" s="17">
        <v>12</v>
      </c>
      <c r="G46" s="13">
        <v>461.9</v>
      </c>
    </row>
    <row r="47" spans="1:7">
      <c r="A47" s="13">
        <v>47</v>
      </c>
      <c r="B47" s="14">
        <v>42140</v>
      </c>
      <c r="C47" s="17">
        <v>14.1</v>
      </c>
      <c r="D47" s="13">
        <v>487.1</v>
      </c>
      <c r="E47" s="14">
        <v>42139</v>
      </c>
      <c r="F47" s="17">
        <v>11.100000000000001</v>
      </c>
      <c r="G47" s="13">
        <v>473</v>
      </c>
    </row>
    <row r="48" spans="1:7">
      <c r="A48" s="13">
        <v>48</v>
      </c>
      <c r="B48" s="14">
        <v>42141</v>
      </c>
      <c r="C48" s="17">
        <v>13</v>
      </c>
      <c r="D48" s="13">
        <v>500.1</v>
      </c>
      <c r="E48" s="14">
        <v>42140</v>
      </c>
      <c r="F48" s="17">
        <v>14.1</v>
      </c>
      <c r="G48" s="13">
        <v>487.1</v>
      </c>
    </row>
    <row r="49" spans="1:7">
      <c r="A49" s="13">
        <v>49</v>
      </c>
      <c r="B49" s="14">
        <v>42142</v>
      </c>
      <c r="C49" s="17">
        <v>14.4</v>
      </c>
      <c r="D49" s="13">
        <v>514.5</v>
      </c>
      <c r="E49" s="14">
        <v>42141</v>
      </c>
      <c r="F49" s="17">
        <v>13</v>
      </c>
      <c r="G49" s="13">
        <v>500.1</v>
      </c>
    </row>
    <row r="50" spans="1:7">
      <c r="A50" s="13">
        <v>50</v>
      </c>
      <c r="B50" s="14">
        <v>42143</v>
      </c>
      <c r="C50" s="17">
        <v>15.1</v>
      </c>
      <c r="D50" s="13">
        <v>529.6</v>
      </c>
      <c r="E50" s="14">
        <v>42142</v>
      </c>
      <c r="F50" s="17">
        <v>14.4</v>
      </c>
      <c r="G50" s="13">
        <v>514.5</v>
      </c>
    </row>
    <row r="51" spans="1:7">
      <c r="A51" s="13">
        <v>51</v>
      </c>
      <c r="B51" s="14">
        <v>42144</v>
      </c>
      <c r="C51" s="17">
        <v>11.2</v>
      </c>
      <c r="D51" s="13">
        <v>540.80000000000007</v>
      </c>
      <c r="E51" s="14">
        <v>42143</v>
      </c>
      <c r="F51" s="17">
        <v>15.1</v>
      </c>
      <c r="G51" s="13">
        <v>529.6</v>
      </c>
    </row>
    <row r="52" spans="1:7">
      <c r="A52" s="13">
        <v>52</v>
      </c>
      <c r="B52" s="14">
        <v>42145</v>
      </c>
      <c r="C52" s="17">
        <v>11.5</v>
      </c>
      <c r="D52" s="13">
        <v>552.30000000000007</v>
      </c>
      <c r="E52" s="14">
        <v>42144</v>
      </c>
      <c r="F52" s="17">
        <v>11.2</v>
      </c>
      <c r="G52" s="13">
        <v>540.80000000000007</v>
      </c>
    </row>
    <row r="53" spans="1:7">
      <c r="A53" s="13">
        <v>53</v>
      </c>
      <c r="B53" s="14">
        <v>42146</v>
      </c>
      <c r="C53" s="17">
        <v>12.7</v>
      </c>
      <c r="D53" s="13">
        <v>565.00000000000011</v>
      </c>
      <c r="E53" s="14">
        <v>42145</v>
      </c>
      <c r="F53" s="17">
        <v>11.5</v>
      </c>
      <c r="G53" s="13">
        <v>552.30000000000007</v>
      </c>
    </row>
    <row r="54" spans="1:7">
      <c r="A54" s="13">
        <v>54</v>
      </c>
      <c r="B54" s="14">
        <v>42147</v>
      </c>
      <c r="C54" s="17">
        <v>14.1</v>
      </c>
      <c r="D54" s="13">
        <v>579.10000000000014</v>
      </c>
      <c r="E54" s="14">
        <v>42146</v>
      </c>
      <c r="F54" s="17">
        <v>12.7</v>
      </c>
      <c r="G54" s="13">
        <v>565.00000000000011</v>
      </c>
    </row>
    <row r="55" spans="1:7">
      <c r="A55" s="13">
        <v>55</v>
      </c>
      <c r="B55" s="14">
        <v>42148</v>
      </c>
      <c r="C55" s="17">
        <v>14.7</v>
      </c>
      <c r="D55" s="13">
        <v>593.80000000000018</v>
      </c>
      <c r="E55" s="14">
        <v>42147</v>
      </c>
      <c r="F55" s="17">
        <v>14.1</v>
      </c>
      <c r="G55" s="13">
        <v>579.10000000000014</v>
      </c>
    </row>
    <row r="56" spans="1:7">
      <c r="A56" s="13">
        <v>56</v>
      </c>
      <c r="B56" s="14">
        <v>42149</v>
      </c>
      <c r="C56" s="17">
        <v>15.5</v>
      </c>
      <c r="D56" s="13">
        <v>609.30000000000018</v>
      </c>
      <c r="E56" s="14">
        <v>42148</v>
      </c>
      <c r="F56" s="17">
        <v>14.7</v>
      </c>
      <c r="G56" s="13">
        <v>593.80000000000018</v>
      </c>
    </row>
    <row r="57" spans="1:7">
      <c r="A57" s="13">
        <v>57</v>
      </c>
      <c r="B57" s="14">
        <v>42150</v>
      </c>
      <c r="C57" s="17">
        <v>13</v>
      </c>
      <c r="D57" s="13">
        <v>622.30000000000018</v>
      </c>
      <c r="E57" s="14">
        <v>42149</v>
      </c>
      <c r="F57" s="17">
        <v>15.5</v>
      </c>
      <c r="G57" s="13">
        <v>609.30000000000018</v>
      </c>
    </row>
    <row r="58" spans="1:7">
      <c r="A58" s="13">
        <v>58</v>
      </c>
      <c r="B58" s="14">
        <v>42151</v>
      </c>
      <c r="C58" s="17">
        <v>10.600000000000001</v>
      </c>
      <c r="D58" s="13">
        <v>632.9000000000002</v>
      </c>
      <c r="E58" s="14">
        <v>42150</v>
      </c>
      <c r="F58" s="17">
        <v>13</v>
      </c>
      <c r="G58" s="13">
        <v>622.30000000000018</v>
      </c>
    </row>
    <row r="59" spans="1:7">
      <c r="A59" s="13">
        <v>59</v>
      </c>
      <c r="B59" s="14">
        <v>42152</v>
      </c>
      <c r="C59" s="17">
        <v>13.3</v>
      </c>
      <c r="D59" s="13">
        <v>646.20000000000016</v>
      </c>
      <c r="E59" s="14">
        <v>42151</v>
      </c>
      <c r="F59" s="17">
        <v>10.600000000000001</v>
      </c>
      <c r="G59" s="13">
        <v>632.9000000000002</v>
      </c>
    </row>
    <row r="60" spans="1:7">
      <c r="A60" s="13">
        <v>60</v>
      </c>
      <c r="B60" s="14">
        <v>42153</v>
      </c>
      <c r="C60" s="17">
        <v>15.8</v>
      </c>
      <c r="D60" s="13">
        <v>662.00000000000011</v>
      </c>
      <c r="E60" s="14">
        <v>42152</v>
      </c>
      <c r="F60" s="17">
        <v>13.3</v>
      </c>
      <c r="G60" s="13">
        <v>646.20000000000016</v>
      </c>
    </row>
    <row r="61" spans="1:7">
      <c r="A61" s="13">
        <v>61</v>
      </c>
      <c r="B61" s="14">
        <v>42154</v>
      </c>
      <c r="C61" s="17">
        <v>14.1</v>
      </c>
      <c r="D61" s="13">
        <v>676.10000000000014</v>
      </c>
      <c r="E61" s="14">
        <v>42153</v>
      </c>
      <c r="F61" s="17">
        <v>15.8</v>
      </c>
      <c r="G61" s="13">
        <v>662.00000000000011</v>
      </c>
    </row>
    <row r="62" spans="1:7">
      <c r="A62" s="13">
        <v>62</v>
      </c>
      <c r="B62" s="14">
        <v>42155</v>
      </c>
      <c r="C62" s="17">
        <v>14.4</v>
      </c>
      <c r="D62" s="13">
        <v>690.50000000000011</v>
      </c>
      <c r="E62" s="14">
        <v>42154</v>
      </c>
      <c r="F62" s="17">
        <v>14.1</v>
      </c>
      <c r="G62" s="13">
        <v>676.10000000000014</v>
      </c>
    </row>
    <row r="63" spans="1:7">
      <c r="A63" s="13">
        <v>63</v>
      </c>
      <c r="B63" s="14">
        <v>42156</v>
      </c>
      <c r="C63" s="17">
        <v>18.2</v>
      </c>
      <c r="D63" s="13">
        <v>708.70000000000016</v>
      </c>
      <c r="E63" s="14">
        <v>42155</v>
      </c>
      <c r="F63" s="17">
        <v>14.4</v>
      </c>
      <c r="G63" s="13">
        <v>690.50000000000011</v>
      </c>
    </row>
    <row r="64" spans="1:7">
      <c r="A64" s="13">
        <v>64</v>
      </c>
      <c r="B64" s="14">
        <v>42157</v>
      </c>
      <c r="C64" s="17">
        <v>19.7</v>
      </c>
      <c r="D64" s="13">
        <v>728.4000000000002</v>
      </c>
      <c r="E64" s="14">
        <v>42156</v>
      </c>
      <c r="F64" s="17">
        <v>18.2</v>
      </c>
      <c r="G64" s="13">
        <v>708.70000000000016</v>
      </c>
    </row>
    <row r="65" spans="1:7">
      <c r="A65" s="13">
        <v>65</v>
      </c>
      <c r="B65" s="14">
        <v>42158</v>
      </c>
      <c r="C65" s="17">
        <v>22.4</v>
      </c>
      <c r="D65" s="13">
        <v>750.80000000000018</v>
      </c>
      <c r="E65" s="14">
        <v>42157</v>
      </c>
      <c r="F65" s="17">
        <v>19.7</v>
      </c>
      <c r="G65" s="13">
        <v>728.4000000000002</v>
      </c>
    </row>
    <row r="66" spans="1:7">
      <c r="A66" s="13">
        <v>66</v>
      </c>
      <c r="B66" s="14">
        <v>42159</v>
      </c>
      <c r="C66" s="17">
        <v>17.899999999999999</v>
      </c>
      <c r="D66" s="13">
        <v>768.70000000000016</v>
      </c>
      <c r="E66" s="14">
        <v>42158</v>
      </c>
      <c r="F66" s="17">
        <v>22.4</v>
      </c>
      <c r="G66" s="13">
        <v>750.80000000000018</v>
      </c>
    </row>
    <row r="67" spans="1:7">
      <c r="A67" s="13">
        <v>67</v>
      </c>
      <c r="B67" s="14">
        <v>42160</v>
      </c>
      <c r="C67" s="17">
        <v>19.3</v>
      </c>
      <c r="D67" s="13">
        <v>788.00000000000011</v>
      </c>
      <c r="E67" s="14">
        <v>42159</v>
      </c>
      <c r="F67" s="17">
        <v>17.899999999999999</v>
      </c>
      <c r="G67" s="13">
        <v>768.70000000000016</v>
      </c>
    </row>
    <row r="68" spans="1:7">
      <c r="A68" s="13">
        <v>68</v>
      </c>
      <c r="B68" s="14">
        <v>42161</v>
      </c>
      <c r="C68" s="17">
        <v>22.6</v>
      </c>
      <c r="D68" s="13">
        <v>810.60000000000014</v>
      </c>
      <c r="E68" s="14">
        <v>42160</v>
      </c>
      <c r="F68" s="17">
        <v>19.3</v>
      </c>
      <c r="G68" s="13">
        <v>788.00000000000011</v>
      </c>
    </row>
    <row r="69" spans="1:7">
      <c r="A69" s="13">
        <v>69</v>
      </c>
      <c r="B69" s="14">
        <v>42162</v>
      </c>
      <c r="C69" s="17">
        <v>19.399999999999999</v>
      </c>
      <c r="D69" s="13">
        <v>830.00000000000011</v>
      </c>
      <c r="E69" s="14">
        <v>42161</v>
      </c>
      <c r="F69" s="17">
        <v>22.6</v>
      </c>
      <c r="G69" s="13">
        <v>810.60000000000014</v>
      </c>
    </row>
    <row r="70" spans="1:7">
      <c r="A70" s="13">
        <v>70</v>
      </c>
      <c r="B70" s="14">
        <v>42163</v>
      </c>
      <c r="C70" s="17">
        <v>15.2</v>
      </c>
      <c r="D70" s="13">
        <v>845.20000000000016</v>
      </c>
      <c r="E70" s="14">
        <v>42162</v>
      </c>
      <c r="F70" s="17">
        <v>19.399999999999999</v>
      </c>
      <c r="G70" s="13">
        <v>830.00000000000011</v>
      </c>
    </row>
    <row r="71" spans="1:7">
      <c r="A71" s="13">
        <v>71</v>
      </c>
      <c r="B71" s="14">
        <v>42164</v>
      </c>
      <c r="C71" s="17">
        <v>11.7</v>
      </c>
      <c r="D71" s="13">
        <v>856.9000000000002</v>
      </c>
      <c r="E71" s="14">
        <v>42163</v>
      </c>
      <c r="F71" s="17">
        <v>15.2</v>
      </c>
      <c r="G71" s="13">
        <v>845.20000000000016</v>
      </c>
    </row>
    <row r="72" spans="1:7">
      <c r="A72" s="13">
        <v>72</v>
      </c>
      <c r="B72" s="14">
        <v>42165</v>
      </c>
      <c r="C72" s="17">
        <v>15.2</v>
      </c>
      <c r="D72" s="13">
        <v>872.10000000000025</v>
      </c>
      <c r="E72" s="14">
        <v>42164</v>
      </c>
      <c r="F72" s="17">
        <v>11.7</v>
      </c>
      <c r="G72" s="13">
        <v>856.9000000000002</v>
      </c>
    </row>
    <row r="73" spans="1:7">
      <c r="A73" s="13">
        <v>73</v>
      </c>
      <c r="B73" s="14">
        <v>42166</v>
      </c>
      <c r="C73" s="17">
        <v>17.7</v>
      </c>
      <c r="D73" s="13">
        <v>889.8000000000003</v>
      </c>
      <c r="E73" s="14">
        <v>42165</v>
      </c>
      <c r="F73" s="17">
        <v>15.2</v>
      </c>
      <c r="G73" s="13">
        <v>872.10000000000025</v>
      </c>
    </row>
    <row r="74" spans="1:7">
      <c r="A74" s="13">
        <v>74</v>
      </c>
      <c r="B74" s="14">
        <v>42167</v>
      </c>
      <c r="C74" s="17">
        <v>21.2</v>
      </c>
      <c r="D74" s="13">
        <v>911.00000000000034</v>
      </c>
      <c r="E74" s="14">
        <v>42166</v>
      </c>
      <c r="F74" s="17">
        <v>17.7</v>
      </c>
      <c r="G74" s="13">
        <v>889.8000000000003</v>
      </c>
    </row>
    <row r="75" spans="1:7">
      <c r="A75" s="13">
        <v>75</v>
      </c>
      <c r="B75" s="14">
        <v>42168</v>
      </c>
      <c r="C75" s="17">
        <v>20.8</v>
      </c>
      <c r="D75" s="13">
        <v>931.8000000000003</v>
      </c>
      <c r="E75" s="14">
        <v>42167</v>
      </c>
      <c r="F75" s="17">
        <v>21.2</v>
      </c>
      <c r="G75" s="13">
        <v>911.00000000000034</v>
      </c>
    </row>
    <row r="76" spans="1:7">
      <c r="A76" s="13">
        <v>76</v>
      </c>
      <c r="B76" s="14">
        <v>42169</v>
      </c>
      <c r="C76" s="17">
        <v>20.100000000000001</v>
      </c>
      <c r="D76" s="13">
        <v>951.90000000000032</v>
      </c>
      <c r="E76" s="14">
        <v>42168</v>
      </c>
      <c r="F76" s="17">
        <v>20.8</v>
      </c>
      <c r="G76" s="13">
        <v>931.8000000000003</v>
      </c>
    </row>
    <row r="77" spans="1:7">
      <c r="A77" s="13">
        <v>77</v>
      </c>
      <c r="B77" s="14">
        <v>42170</v>
      </c>
      <c r="C77" s="17">
        <v>16.899999999999999</v>
      </c>
      <c r="D77" s="13">
        <v>968.8000000000003</v>
      </c>
      <c r="E77" s="14">
        <v>42169</v>
      </c>
      <c r="F77" s="17">
        <v>20.100000000000001</v>
      </c>
      <c r="G77" s="13">
        <v>951.90000000000032</v>
      </c>
    </row>
    <row r="78" spans="1:7">
      <c r="A78" s="13">
        <v>78</v>
      </c>
      <c r="B78" s="14">
        <v>42171</v>
      </c>
      <c r="C78" s="17">
        <v>14.5</v>
      </c>
      <c r="D78" s="13">
        <v>983.3000000000003</v>
      </c>
      <c r="E78" s="14">
        <v>42170</v>
      </c>
      <c r="F78" s="17">
        <v>16.899999999999999</v>
      </c>
      <c r="G78" s="13">
        <v>968.8000000000003</v>
      </c>
    </row>
    <row r="79" spans="1:7">
      <c r="A79" s="13">
        <v>79</v>
      </c>
      <c r="B79" s="14">
        <v>42172</v>
      </c>
      <c r="C79" s="17">
        <v>13.8</v>
      </c>
      <c r="D79" s="13">
        <v>997.10000000000025</v>
      </c>
      <c r="E79" s="14">
        <v>42171</v>
      </c>
      <c r="F79" s="17">
        <v>14.5</v>
      </c>
      <c r="G79" s="13">
        <v>983.3000000000003</v>
      </c>
    </row>
    <row r="80" spans="1:7">
      <c r="A80" s="13">
        <v>80</v>
      </c>
      <c r="B80" s="14">
        <v>42173</v>
      </c>
      <c r="C80" s="17">
        <v>15</v>
      </c>
      <c r="D80" s="13">
        <v>1012.1000000000003</v>
      </c>
      <c r="E80" s="14">
        <v>42172</v>
      </c>
      <c r="F80" s="17">
        <v>13.8</v>
      </c>
      <c r="G80" s="13">
        <v>997.10000000000025</v>
      </c>
    </row>
    <row r="81" spans="1:7">
      <c r="A81" s="13">
        <v>81</v>
      </c>
      <c r="B81" s="14">
        <v>42174</v>
      </c>
      <c r="C81" s="17">
        <v>13.3</v>
      </c>
      <c r="D81" s="13">
        <v>1025.4000000000003</v>
      </c>
      <c r="E81" s="14">
        <v>42173</v>
      </c>
      <c r="F81" s="17">
        <v>15</v>
      </c>
      <c r="G81" s="13">
        <v>1012.1000000000003</v>
      </c>
    </row>
    <row r="82" spans="1:7">
      <c r="A82" s="13">
        <v>82</v>
      </c>
      <c r="B82" s="14">
        <v>42175</v>
      </c>
      <c r="C82" s="17">
        <v>12.3</v>
      </c>
      <c r="D82" s="13">
        <v>1037.7000000000003</v>
      </c>
      <c r="E82" s="14">
        <v>42174</v>
      </c>
      <c r="F82" s="17">
        <v>13.3</v>
      </c>
      <c r="G82" s="13">
        <v>1025.4000000000003</v>
      </c>
    </row>
    <row r="83" spans="1:7">
      <c r="A83" s="13">
        <v>83</v>
      </c>
      <c r="B83" s="14">
        <v>42176</v>
      </c>
      <c r="C83" s="17">
        <v>13.7</v>
      </c>
      <c r="D83" s="13">
        <v>1051.4000000000003</v>
      </c>
      <c r="E83" s="14">
        <v>42175</v>
      </c>
      <c r="F83" s="17">
        <v>12.3</v>
      </c>
      <c r="G83" s="13">
        <v>1037.7000000000003</v>
      </c>
    </row>
    <row r="84" spans="1:7">
      <c r="A84" s="13">
        <v>84</v>
      </c>
      <c r="B84" s="14">
        <v>42177</v>
      </c>
      <c r="C84" s="17">
        <v>14.6</v>
      </c>
      <c r="D84" s="13">
        <v>1066.0000000000002</v>
      </c>
      <c r="E84" s="14">
        <v>42176</v>
      </c>
      <c r="F84" s="17">
        <v>13.7</v>
      </c>
      <c r="G84" s="13">
        <v>1051.4000000000003</v>
      </c>
    </row>
    <row r="85" spans="1:7">
      <c r="A85" s="13">
        <v>85</v>
      </c>
      <c r="B85" s="14">
        <v>42178</v>
      </c>
      <c r="C85" s="17">
        <v>12.899999999999999</v>
      </c>
      <c r="D85" s="13">
        <v>1078.9000000000003</v>
      </c>
      <c r="E85" s="14">
        <v>42177</v>
      </c>
      <c r="F85" s="17">
        <v>14.6</v>
      </c>
      <c r="G85" s="13">
        <v>1066.0000000000002</v>
      </c>
    </row>
    <row r="86" spans="1:7">
      <c r="A86" s="13">
        <v>86</v>
      </c>
      <c r="B86" s="14">
        <v>42179</v>
      </c>
      <c r="C86" s="17">
        <v>13</v>
      </c>
      <c r="D86" s="13">
        <v>1091.9000000000003</v>
      </c>
      <c r="E86" s="14">
        <v>42178</v>
      </c>
      <c r="F86" s="17">
        <v>12.899999999999999</v>
      </c>
      <c r="G86" s="13">
        <v>1078.9000000000003</v>
      </c>
    </row>
    <row r="87" spans="1:7">
      <c r="A87" s="13">
        <v>87</v>
      </c>
      <c r="B87" s="14">
        <v>42180</v>
      </c>
      <c r="C87" s="17">
        <v>15.6</v>
      </c>
      <c r="D87" s="13">
        <v>1107.5000000000002</v>
      </c>
      <c r="E87" s="14">
        <v>42179</v>
      </c>
      <c r="F87" s="17">
        <v>13</v>
      </c>
      <c r="G87" s="13">
        <v>1091.9000000000003</v>
      </c>
    </row>
    <row r="88" spans="1:7">
      <c r="A88" s="13">
        <v>88</v>
      </c>
      <c r="B88" s="14">
        <v>42181</v>
      </c>
      <c r="C88" s="17">
        <v>18</v>
      </c>
      <c r="D88" s="13">
        <v>1125.5000000000002</v>
      </c>
      <c r="E88" s="14">
        <v>42180</v>
      </c>
      <c r="F88" s="17">
        <v>15.6</v>
      </c>
      <c r="G88" s="13">
        <v>1107.5000000000002</v>
      </c>
    </row>
    <row r="89" spans="1:7">
      <c r="A89" s="13">
        <v>89</v>
      </c>
      <c r="B89" s="14">
        <v>42182</v>
      </c>
      <c r="C89" s="17">
        <v>18.2</v>
      </c>
      <c r="D89" s="13">
        <v>1143.7000000000003</v>
      </c>
      <c r="E89" s="14">
        <v>42181</v>
      </c>
      <c r="F89" s="17">
        <v>18</v>
      </c>
      <c r="G89" s="13">
        <v>1125.5000000000002</v>
      </c>
    </row>
    <row r="90" spans="1:7">
      <c r="A90" s="13">
        <v>90</v>
      </c>
      <c r="B90" s="14">
        <v>42183</v>
      </c>
      <c r="C90" s="17">
        <v>17.8</v>
      </c>
      <c r="D90" s="13">
        <v>1161.5000000000002</v>
      </c>
      <c r="E90" s="14">
        <v>42182</v>
      </c>
      <c r="F90" s="17">
        <v>18.2</v>
      </c>
      <c r="G90" s="13">
        <v>1143.7000000000003</v>
      </c>
    </row>
    <row r="91" spans="1:7">
      <c r="A91" s="13">
        <v>91</v>
      </c>
      <c r="B91" s="14">
        <v>42184</v>
      </c>
      <c r="C91" s="17">
        <v>18.2</v>
      </c>
      <c r="D91" s="13">
        <v>1179.7000000000003</v>
      </c>
      <c r="E91" s="14">
        <v>42183</v>
      </c>
      <c r="F91" s="17">
        <v>17.8</v>
      </c>
      <c r="G91" s="13">
        <v>1161.5000000000002</v>
      </c>
    </row>
    <row r="92" spans="1:7">
      <c r="A92" s="13">
        <v>92</v>
      </c>
      <c r="B92" s="14">
        <v>42185</v>
      </c>
      <c r="C92" s="17">
        <v>20.6</v>
      </c>
      <c r="D92" s="13">
        <v>1200.3000000000002</v>
      </c>
      <c r="E92" s="14">
        <v>42184</v>
      </c>
      <c r="F92" s="17">
        <v>18.2</v>
      </c>
      <c r="G92" s="13">
        <v>1179.7000000000003</v>
      </c>
    </row>
    <row r="93" spans="1:7">
      <c r="A93" s="13">
        <v>93</v>
      </c>
      <c r="B93" s="14">
        <v>42186</v>
      </c>
      <c r="C93" s="17">
        <v>21.7</v>
      </c>
      <c r="D93" s="13">
        <v>1222.0000000000002</v>
      </c>
      <c r="E93" s="14">
        <v>42185</v>
      </c>
      <c r="F93" s="17">
        <v>20.6</v>
      </c>
      <c r="G93" s="13">
        <v>1200.3000000000002</v>
      </c>
    </row>
    <row r="94" spans="1:7">
      <c r="A94" s="13">
        <v>94</v>
      </c>
      <c r="B94" s="14">
        <v>42187</v>
      </c>
      <c r="C94" s="17">
        <v>22.8</v>
      </c>
      <c r="D94" s="13">
        <v>1244.8000000000002</v>
      </c>
      <c r="E94" s="14">
        <v>42186</v>
      </c>
      <c r="F94" s="17">
        <v>21.7</v>
      </c>
      <c r="G94" s="13">
        <v>1222.0000000000002</v>
      </c>
    </row>
    <row r="95" spans="1:7">
      <c r="A95" s="13">
        <v>95</v>
      </c>
      <c r="B95" s="14">
        <v>42188</v>
      </c>
      <c r="C95" s="17">
        <v>24</v>
      </c>
      <c r="D95" s="13">
        <v>1268.8000000000002</v>
      </c>
      <c r="E95" s="14">
        <v>42187</v>
      </c>
      <c r="F95" s="17">
        <v>22.8</v>
      </c>
      <c r="G95" s="13">
        <v>1244.8000000000002</v>
      </c>
    </row>
    <row r="96" spans="1:7">
      <c r="A96" s="13">
        <v>96</v>
      </c>
      <c r="B96" s="14">
        <v>42189</v>
      </c>
      <c r="C96" s="17">
        <v>25.6</v>
      </c>
      <c r="D96" s="13">
        <v>1294.4000000000001</v>
      </c>
      <c r="E96" s="14">
        <v>42188</v>
      </c>
      <c r="F96" s="17">
        <v>24</v>
      </c>
      <c r="G96" s="13">
        <v>1268.8000000000002</v>
      </c>
    </row>
    <row r="97" spans="1:7">
      <c r="A97" s="13">
        <v>97</v>
      </c>
      <c r="B97" s="14">
        <v>42190</v>
      </c>
      <c r="C97" s="17">
        <v>26.2</v>
      </c>
      <c r="D97" s="13">
        <v>1320.6000000000001</v>
      </c>
      <c r="E97" s="14">
        <v>42189</v>
      </c>
      <c r="F97" s="17">
        <v>25.6</v>
      </c>
      <c r="G97" s="13">
        <v>1294.4000000000001</v>
      </c>
    </row>
    <row r="98" spans="1:7">
      <c r="A98" s="13">
        <v>98</v>
      </c>
      <c r="B98" s="14">
        <v>42191</v>
      </c>
      <c r="C98" s="17">
        <v>24</v>
      </c>
      <c r="D98" s="13">
        <v>1344.6000000000001</v>
      </c>
      <c r="E98" s="14">
        <v>42190</v>
      </c>
      <c r="F98" s="17">
        <v>26.2</v>
      </c>
      <c r="G98" s="13">
        <v>1320.6000000000001</v>
      </c>
    </row>
    <row r="99" spans="1:7">
      <c r="A99" s="13">
        <v>99</v>
      </c>
      <c r="B99" s="14">
        <v>42192</v>
      </c>
      <c r="C99" s="17">
        <v>24.4</v>
      </c>
      <c r="D99" s="13">
        <v>1369.0000000000002</v>
      </c>
      <c r="E99" s="14">
        <v>42191</v>
      </c>
      <c r="F99" s="17">
        <v>24</v>
      </c>
      <c r="G99" s="13">
        <v>1344.6000000000001</v>
      </c>
    </row>
    <row r="100" spans="1:7">
      <c r="A100" s="13">
        <v>100</v>
      </c>
      <c r="B100" s="14">
        <v>42193</v>
      </c>
      <c r="C100" s="17">
        <v>21.2</v>
      </c>
      <c r="D100" s="13">
        <v>1390.2000000000003</v>
      </c>
      <c r="E100" s="14">
        <v>42192</v>
      </c>
      <c r="F100" s="17">
        <v>24.4</v>
      </c>
      <c r="G100" s="13">
        <v>1369.0000000000002</v>
      </c>
    </row>
    <row r="101" spans="1:7">
      <c r="A101" s="13">
        <v>101</v>
      </c>
      <c r="B101" s="14">
        <v>42194</v>
      </c>
      <c r="C101" s="17">
        <v>17</v>
      </c>
      <c r="D101" s="13">
        <v>1407.2000000000003</v>
      </c>
      <c r="E101" s="14">
        <v>42193</v>
      </c>
      <c r="F101" s="17">
        <v>21.2</v>
      </c>
      <c r="G101" s="13">
        <v>1390.2000000000003</v>
      </c>
    </row>
    <row r="102" spans="1:7">
      <c r="A102" s="13">
        <v>102</v>
      </c>
      <c r="B102" s="14">
        <v>42195</v>
      </c>
      <c r="C102" s="17">
        <v>14.8</v>
      </c>
      <c r="D102" s="13">
        <v>1422.0000000000002</v>
      </c>
      <c r="E102" s="14">
        <v>42194</v>
      </c>
      <c r="F102" s="17">
        <v>17</v>
      </c>
      <c r="G102" s="13">
        <v>1407.2000000000003</v>
      </c>
    </row>
    <row r="103" spans="1:7">
      <c r="A103" s="13">
        <v>103</v>
      </c>
      <c r="B103" s="14">
        <v>42196</v>
      </c>
      <c r="C103" s="17">
        <v>17.5</v>
      </c>
      <c r="D103" s="13">
        <v>1439.5000000000002</v>
      </c>
      <c r="E103" s="14">
        <v>42195</v>
      </c>
      <c r="F103" s="17">
        <v>14.8</v>
      </c>
      <c r="G103" s="13">
        <v>1422.0000000000002</v>
      </c>
    </row>
    <row r="104" spans="1:7">
      <c r="A104" s="13">
        <v>104</v>
      </c>
      <c r="B104" s="14">
        <v>42197</v>
      </c>
      <c r="C104" s="17">
        <v>21.2</v>
      </c>
      <c r="D104" s="13">
        <v>1460.7000000000003</v>
      </c>
      <c r="E104" s="14">
        <v>42196</v>
      </c>
      <c r="F104" s="17">
        <v>17.5</v>
      </c>
      <c r="G104" s="13">
        <v>1439.5000000000002</v>
      </c>
    </row>
    <row r="105" spans="1:7">
      <c r="A105" s="13">
        <v>105</v>
      </c>
      <c r="B105" s="14">
        <v>42198</v>
      </c>
      <c r="C105" s="17">
        <v>18.100000000000001</v>
      </c>
      <c r="D105" s="13">
        <v>1478.8000000000002</v>
      </c>
      <c r="E105" s="14">
        <v>42197</v>
      </c>
      <c r="F105" s="17">
        <v>21.2</v>
      </c>
      <c r="G105" s="13">
        <v>1460.7000000000003</v>
      </c>
    </row>
    <row r="106" spans="1:7">
      <c r="A106" s="13">
        <v>106</v>
      </c>
      <c r="B106" s="14">
        <v>42199</v>
      </c>
      <c r="C106" s="17">
        <v>18.8</v>
      </c>
      <c r="D106" s="13">
        <v>1497.6000000000001</v>
      </c>
      <c r="E106" s="14">
        <v>42198</v>
      </c>
      <c r="F106" s="17">
        <v>18.100000000000001</v>
      </c>
      <c r="G106" s="13">
        <v>1478.8000000000002</v>
      </c>
    </row>
    <row r="107" spans="1:7">
      <c r="A107" s="13">
        <v>107</v>
      </c>
      <c r="B107" s="14">
        <v>42200</v>
      </c>
      <c r="C107" s="17">
        <v>20.100000000000001</v>
      </c>
      <c r="D107" s="13">
        <v>1517.7</v>
      </c>
      <c r="E107" s="14">
        <v>42199</v>
      </c>
      <c r="F107" s="17">
        <v>18.8</v>
      </c>
      <c r="G107" s="13">
        <v>1497.6000000000001</v>
      </c>
    </row>
    <row r="108" spans="1:7">
      <c r="A108" s="13">
        <v>108</v>
      </c>
      <c r="B108" s="14">
        <v>42201</v>
      </c>
      <c r="C108" s="17">
        <v>21.7</v>
      </c>
      <c r="D108" s="13">
        <v>1539.4</v>
      </c>
      <c r="E108" s="14">
        <v>42200</v>
      </c>
      <c r="F108" s="17">
        <v>20.100000000000001</v>
      </c>
      <c r="G108" s="13">
        <v>1517.7</v>
      </c>
    </row>
    <row r="109" spans="1:7">
      <c r="A109" s="13">
        <v>109</v>
      </c>
      <c r="B109" s="14">
        <v>42202</v>
      </c>
      <c r="C109" s="17">
        <v>24.4</v>
      </c>
      <c r="D109" s="13">
        <v>1563.8000000000002</v>
      </c>
      <c r="E109" s="14">
        <v>42201</v>
      </c>
      <c r="F109" s="17">
        <v>21.7</v>
      </c>
      <c r="G109" s="13">
        <v>1539.4</v>
      </c>
    </row>
    <row r="110" spans="1:7">
      <c r="A110" s="13">
        <v>110</v>
      </c>
      <c r="B110" s="14">
        <v>42203</v>
      </c>
      <c r="C110" s="17">
        <v>26.5</v>
      </c>
      <c r="D110" s="13">
        <v>1590.3000000000002</v>
      </c>
      <c r="E110" s="14">
        <v>42202</v>
      </c>
      <c r="F110" s="17">
        <v>24.4</v>
      </c>
      <c r="G110" s="13">
        <v>1563.8000000000002</v>
      </c>
    </row>
    <row r="111" spans="1:7">
      <c r="A111" s="13">
        <v>111</v>
      </c>
      <c r="B111" s="14">
        <v>42204</v>
      </c>
      <c r="C111" s="17">
        <v>25.6</v>
      </c>
      <c r="D111" s="13">
        <v>1615.9</v>
      </c>
      <c r="E111" s="14">
        <v>42203</v>
      </c>
      <c r="F111" s="17">
        <v>26.5</v>
      </c>
      <c r="G111" s="13">
        <v>1590.3000000000002</v>
      </c>
    </row>
    <row r="112" spans="1:7">
      <c r="A112" s="13">
        <v>112</v>
      </c>
      <c r="B112" s="14">
        <v>42205</v>
      </c>
      <c r="C112" s="17">
        <v>22.4</v>
      </c>
      <c r="D112" s="13">
        <v>1638.3000000000002</v>
      </c>
      <c r="E112" s="14">
        <v>42204</v>
      </c>
      <c r="F112" s="17">
        <v>25.6</v>
      </c>
      <c r="G112" s="13">
        <v>1615.9</v>
      </c>
    </row>
    <row r="113" spans="1:7">
      <c r="A113" s="13">
        <v>113</v>
      </c>
      <c r="B113" s="14">
        <v>42206</v>
      </c>
      <c r="C113" s="17">
        <v>25.6</v>
      </c>
      <c r="D113" s="13">
        <v>1663.9</v>
      </c>
      <c r="E113" s="14">
        <v>42205</v>
      </c>
      <c r="F113" s="17">
        <v>22.4</v>
      </c>
      <c r="G113" s="13">
        <v>1638.3000000000002</v>
      </c>
    </row>
    <row r="114" spans="1:7">
      <c r="A114" s="13">
        <v>114</v>
      </c>
      <c r="B114" s="14">
        <v>42207</v>
      </c>
      <c r="C114" s="17">
        <v>26.5</v>
      </c>
      <c r="D114" s="13">
        <v>1690.4</v>
      </c>
      <c r="E114" s="14">
        <v>42206</v>
      </c>
      <c r="F114" s="17">
        <v>25.6</v>
      </c>
      <c r="G114" s="13">
        <v>1663.9</v>
      </c>
    </row>
    <row r="115" spans="1:7">
      <c r="A115" s="13">
        <v>115</v>
      </c>
      <c r="B115" s="14">
        <v>42208</v>
      </c>
      <c r="C115" s="17">
        <v>22</v>
      </c>
      <c r="D115" s="13">
        <v>1712.4</v>
      </c>
      <c r="E115" s="14">
        <v>42207</v>
      </c>
      <c r="F115" s="17">
        <v>26.5</v>
      </c>
      <c r="G115" s="13">
        <v>1690.4</v>
      </c>
    </row>
    <row r="116" spans="1:7">
      <c r="A116" s="13">
        <v>116</v>
      </c>
      <c r="B116" s="14">
        <v>42209</v>
      </c>
      <c r="C116" s="17">
        <v>23.2</v>
      </c>
      <c r="D116" s="13">
        <v>1735.6000000000001</v>
      </c>
      <c r="E116" s="14">
        <v>42208</v>
      </c>
      <c r="F116" s="17">
        <v>22</v>
      </c>
      <c r="G116" s="13">
        <v>1712.4</v>
      </c>
    </row>
    <row r="117" spans="1:7">
      <c r="A117" s="13">
        <v>117</v>
      </c>
      <c r="B117" s="14">
        <v>42210</v>
      </c>
      <c r="C117" s="17">
        <v>22.2</v>
      </c>
      <c r="D117" s="13">
        <v>1757.8000000000002</v>
      </c>
      <c r="E117" s="14">
        <v>42209</v>
      </c>
      <c r="F117" s="17">
        <v>23.2</v>
      </c>
      <c r="G117" s="13">
        <v>1735.6000000000001</v>
      </c>
    </row>
    <row r="118" spans="1:7">
      <c r="A118" s="13">
        <v>118</v>
      </c>
      <c r="B118" s="14">
        <v>42211</v>
      </c>
      <c r="C118" s="17">
        <v>17.8</v>
      </c>
      <c r="D118" s="13">
        <v>1775.6000000000001</v>
      </c>
      <c r="E118" s="14">
        <v>42210</v>
      </c>
      <c r="F118" s="17">
        <v>22.2</v>
      </c>
      <c r="G118" s="13">
        <v>1757.8000000000002</v>
      </c>
    </row>
    <row r="119" spans="1:7">
      <c r="A119" s="13">
        <v>119</v>
      </c>
      <c r="B119" s="14">
        <v>42212</v>
      </c>
      <c r="C119" s="17">
        <v>17.8</v>
      </c>
      <c r="D119" s="13">
        <v>1793.4</v>
      </c>
      <c r="E119" s="14">
        <v>42211</v>
      </c>
      <c r="F119" s="17">
        <v>17.8</v>
      </c>
      <c r="G119" s="13">
        <v>1775.6000000000001</v>
      </c>
    </row>
    <row r="120" spans="1:7">
      <c r="A120" s="13">
        <v>120</v>
      </c>
      <c r="B120" s="14">
        <v>42213</v>
      </c>
      <c r="C120" s="17">
        <v>19.5</v>
      </c>
      <c r="D120" s="13">
        <v>1812.9</v>
      </c>
      <c r="E120" s="14">
        <v>42212</v>
      </c>
      <c r="F120" s="17">
        <v>17.8</v>
      </c>
      <c r="G120" s="13">
        <v>1793.4</v>
      </c>
    </row>
    <row r="121" spans="1:7">
      <c r="A121" s="13">
        <v>121</v>
      </c>
      <c r="B121" s="14">
        <v>42214</v>
      </c>
      <c r="C121" s="17">
        <v>16.7</v>
      </c>
      <c r="D121" s="13">
        <v>1829.6000000000001</v>
      </c>
      <c r="E121" s="14">
        <v>42213</v>
      </c>
      <c r="F121" s="17">
        <v>19.5</v>
      </c>
      <c r="G121" s="13">
        <v>1812.9</v>
      </c>
    </row>
    <row r="122" spans="1:7">
      <c r="A122" s="13">
        <v>122</v>
      </c>
      <c r="B122" s="14">
        <v>42215</v>
      </c>
      <c r="C122" s="17">
        <v>16.2</v>
      </c>
      <c r="D122" s="13">
        <v>1845.8000000000002</v>
      </c>
      <c r="E122" s="14">
        <v>42214</v>
      </c>
      <c r="F122" s="17">
        <v>16.7</v>
      </c>
      <c r="G122" s="13">
        <v>1829.6000000000001</v>
      </c>
    </row>
    <row r="123" spans="1:7">
      <c r="A123" s="13">
        <v>123</v>
      </c>
      <c r="B123" s="14">
        <v>42216</v>
      </c>
      <c r="C123" s="17">
        <v>16.7</v>
      </c>
      <c r="D123" s="13">
        <v>1862.5000000000002</v>
      </c>
      <c r="E123" s="14">
        <v>42215</v>
      </c>
      <c r="F123" s="17">
        <v>16.2</v>
      </c>
      <c r="G123" s="13">
        <v>1845.8000000000002</v>
      </c>
    </row>
    <row r="124" spans="1:7">
      <c r="A124" s="13">
        <v>124</v>
      </c>
      <c r="B124" s="14">
        <v>42217</v>
      </c>
      <c r="C124" s="17">
        <v>19.5</v>
      </c>
      <c r="D124" s="13">
        <v>1882.0000000000002</v>
      </c>
      <c r="E124" s="14">
        <v>42216</v>
      </c>
      <c r="F124" s="17">
        <v>16.7</v>
      </c>
      <c r="G124" s="13">
        <v>1862.5000000000002</v>
      </c>
    </row>
    <row r="125" spans="1:7">
      <c r="A125" s="13">
        <v>125</v>
      </c>
      <c r="B125" s="14">
        <v>42218</v>
      </c>
      <c r="C125" s="17">
        <v>21.1</v>
      </c>
      <c r="D125" s="13">
        <v>1903.1000000000001</v>
      </c>
      <c r="E125" s="14">
        <v>42217</v>
      </c>
      <c r="F125" s="17">
        <v>19.5</v>
      </c>
      <c r="G125" s="13">
        <v>1882.0000000000002</v>
      </c>
    </row>
    <row r="126" spans="1:7">
      <c r="A126" s="13">
        <v>126</v>
      </c>
      <c r="B126" s="14">
        <v>42219</v>
      </c>
      <c r="C126" s="17">
        <v>22.8</v>
      </c>
      <c r="D126" s="13">
        <v>1925.9</v>
      </c>
      <c r="E126" s="14">
        <v>42218</v>
      </c>
      <c r="F126" s="17">
        <v>21.1</v>
      </c>
      <c r="G126" s="13">
        <v>1903.1000000000001</v>
      </c>
    </row>
    <row r="127" spans="1:7">
      <c r="A127" s="13">
        <v>127</v>
      </c>
      <c r="B127" s="14">
        <v>42220</v>
      </c>
      <c r="C127" s="17">
        <v>25.8</v>
      </c>
      <c r="D127" s="13">
        <v>1951.7</v>
      </c>
      <c r="E127" s="14">
        <v>42219</v>
      </c>
      <c r="F127" s="17">
        <v>22.8</v>
      </c>
      <c r="G127" s="13">
        <v>1925.9</v>
      </c>
    </row>
    <row r="128" spans="1:7">
      <c r="A128" s="13">
        <v>128</v>
      </c>
      <c r="B128" s="14">
        <v>42221</v>
      </c>
      <c r="C128" s="17">
        <v>24.4</v>
      </c>
      <c r="D128" s="13">
        <v>1976.1000000000001</v>
      </c>
      <c r="E128" s="14">
        <v>42220</v>
      </c>
      <c r="F128" s="17">
        <v>25.8</v>
      </c>
      <c r="G128" s="13">
        <v>1951.7</v>
      </c>
    </row>
    <row r="129" spans="1:7">
      <c r="A129" s="13">
        <v>129</v>
      </c>
      <c r="B129" s="14">
        <v>42222</v>
      </c>
      <c r="C129" s="17">
        <v>25.8</v>
      </c>
      <c r="D129" s="13">
        <v>2001.9</v>
      </c>
      <c r="E129" s="14">
        <v>42221</v>
      </c>
      <c r="F129" s="17">
        <v>24.4</v>
      </c>
      <c r="G129" s="13">
        <v>1976.1000000000001</v>
      </c>
    </row>
    <row r="130" spans="1:7">
      <c r="A130" s="13">
        <v>130</v>
      </c>
      <c r="B130" s="14">
        <v>42223</v>
      </c>
      <c r="C130" s="17">
        <v>26.9</v>
      </c>
      <c r="D130" s="13">
        <v>2028.8000000000002</v>
      </c>
      <c r="E130" s="14">
        <v>42222</v>
      </c>
      <c r="F130" s="17">
        <v>25.8</v>
      </c>
      <c r="G130" s="13">
        <v>2001.9</v>
      </c>
    </row>
    <row r="131" spans="1:7">
      <c r="A131" s="13">
        <v>131</v>
      </c>
      <c r="B131" s="14">
        <v>42224</v>
      </c>
      <c r="C131" s="17">
        <v>27.4</v>
      </c>
      <c r="D131" s="13">
        <v>2056.2000000000003</v>
      </c>
      <c r="E131" s="14">
        <v>42223</v>
      </c>
      <c r="F131" s="17">
        <v>26.9</v>
      </c>
      <c r="G131" s="13">
        <v>2028.8000000000002</v>
      </c>
    </row>
    <row r="132" spans="1:7">
      <c r="A132" s="13">
        <v>132</v>
      </c>
      <c r="B132" s="14">
        <v>42225</v>
      </c>
      <c r="C132" s="17">
        <v>25.2</v>
      </c>
      <c r="D132" s="13">
        <v>2081.4</v>
      </c>
      <c r="E132" s="14">
        <v>42224</v>
      </c>
      <c r="F132" s="17">
        <v>27.4</v>
      </c>
      <c r="G132" s="13">
        <v>2056.2000000000003</v>
      </c>
    </row>
    <row r="133" spans="1:7">
      <c r="A133" s="13">
        <v>133</v>
      </c>
      <c r="B133" s="14">
        <v>42226</v>
      </c>
      <c r="C133" s="17">
        <v>26.4</v>
      </c>
      <c r="D133" s="13">
        <v>2107.8000000000002</v>
      </c>
      <c r="E133" s="14">
        <v>42225</v>
      </c>
      <c r="F133" s="17">
        <v>25.2</v>
      </c>
      <c r="G133" s="13">
        <v>2081.4</v>
      </c>
    </row>
    <row r="134" spans="1:7">
      <c r="A134" s="13">
        <v>134</v>
      </c>
      <c r="B134" s="14">
        <v>42227</v>
      </c>
      <c r="C134" s="17">
        <v>26.4</v>
      </c>
      <c r="D134" s="13">
        <v>2134.2000000000003</v>
      </c>
      <c r="E134" s="14">
        <v>42226</v>
      </c>
      <c r="F134" s="17">
        <v>26.4</v>
      </c>
      <c r="G134" s="13">
        <v>2107.8000000000002</v>
      </c>
    </row>
    <row r="135" spans="1:7">
      <c r="A135" s="13">
        <v>135</v>
      </c>
      <c r="B135" s="14">
        <v>42228</v>
      </c>
      <c r="C135" s="17">
        <v>26.6</v>
      </c>
      <c r="D135" s="13">
        <v>2160.8000000000002</v>
      </c>
      <c r="E135" s="14">
        <v>42227</v>
      </c>
      <c r="F135" s="17">
        <v>26.4</v>
      </c>
      <c r="G135" s="13">
        <v>2134.2000000000003</v>
      </c>
    </row>
    <row r="136" spans="1:7">
      <c r="A136" s="13">
        <v>136</v>
      </c>
      <c r="B136" s="14">
        <v>42229</v>
      </c>
      <c r="C136" s="17">
        <v>26.1</v>
      </c>
      <c r="D136" s="13">
        <v>2186.9</v>
      </c>
      <c r="E136" s="14">
        <v>42228</v>
      </c>
      <c r="F136" s="17">
        <v>26.6</v>
      </c>
      <c r="G136" s="13">
        <v>2160.8000000000002</v>
      </c>
    </row>
    <row r="137" spans="1:7">
      <c r="A137" s="13">
        <v>137</v>
      </c>
      <c r="B137" s="14">
        <v>42230</v>
      </c>
      <c r="C137" s="17">
        <v>26.3</v>
      </c>
      <c r="D137" s="13">
        <v>2213.2000000000003</v>
      </c>
      <c r="E137" s="14">
        <v>42229</v>
      </c>
      <c r="F137" s="17">
        <v>26.1</v>
      </c>
      <c r="G137" s="13">
        <v>2186.9</v>
      </c>
    </row>
    <row r="138" spans="1:7">
      <c r="A138" s="13">
        <v>138</v>
      </c>
      <c r="B138" s="14">
        <v>42231</v>
      </c>
      <c r="C138" s="17">
        <v>24.9</v>
      </c>
      <c r="D138" s="13">
        <v>2238.1000000000004</v>
      </c>
      <c r="E138" s="14">
        <v>42230</v>
      </c>
      <c r="F138" s="17">
        <v>26.3</v>
      </c>
      <c r="G138" s="13">
        <v>2213.2000000000003</v>
      </c>
    </row>
    <row r="139" spans="1:7">
      <c r="A139" s="13">
        <v>139</v>
      </c>
      <c r="B139" s="14">
        <v>42232</v>
      </c>
      <c r="C139" s="17">
        <v>21.1</v>
      </c>
      <c r="D139" s="13">
        <v>2259.2000000000003</v>
      </c>
      <c r="E139" s="14">
        <v>42231</v>
      </c>
      <c r="F139" s="17">
        <v>24.9</v>
      </c>
      <c r="G139" s="13">
        <v>2238.1000000000004</v>
      </c>
    </row>
    <row r="140" spans="1:7">
      <c r="A140" s="13">
        <v>140</v>
      </c>
      <c r="B140" s="14">
        <v>42233</v>
      </c>
      <c r="C140" s="17">
        <v>17.8</v>
      </c>
      <c r="D140" s="13">
        <v>2277.0000000000005</v>
      </c>
      <c r="E140" s="14">
        <v>42232</v>
      </c>
      <c r="F140" s="17">
        <v>21.1</v>
      </c>
      <c r="G140" s="13">
        <v>2259.2000000000003</v>
      </c>
    </row>
    <row r="141" spans="1:7">
      <c r="A141" s="13">
        <v>141</v>
      </c>
      <c r="B141" s="14">
        <v>42234</v>
      </c>
      <c r="C141" s="17">
        <v>15.1</v>
      </c>
      <c r="D141" s="13">
        <v>2292.1000000000004</v>
      </c>
      <c r="E141" s="14">
        <v>42233</v>
      </c>
      <c r="F141" s="17">
        <v>17.8</v>
      </c>
      <c r="G141" s="13">
        <v>2277.0000000000005</v>
      </c>
    </row>
    <row r="142" spans="1:7">
      <c r="A142" s="13">
        <v>142</v>
      </c>
      <c r="B142" s="14">
        <v>42235</v>
      </c>
      <c r="C142" s="17">
        <v>15.7</v>
      </c>
      <c r="D142" s="13">
        <v>2307.8000000000002</v>
      </c>
      <c r="E142" s="14">
        <v>42234</v>
      </c>
      <c r="F142" s="17">
        <v>15.1</v>
      </c>
      <c r="G142" s="13">
        <v>2292.1000000000004</v>
      </c>
    </row>
    <row r="143" spans="1:7">
      <c r="A143" s="13">
        <v>143</v>
      </c>
      <c r="B143" s="14">
        <v>42236</v>
      </c>
      <c r="C143" s="17">
        <v>17.5</v>
      </c>
      <c r="D143" s="13">
        <v>2325.3000000000002</v>
      </c>
      <c r="E143" s="14">
        <v>42235</v>
      </c>
      <c r="F143" s="17">
        <v>15.7</v>
      </c>
      <c r="G143" s="13">
        <v>2307.8000000000002</v>
      </c>
    </row>
    <row r="144" spans="1:7">
      <c r="A144" s="13">
        <v>144</v>
      </c>
      <c r="B144" s="14">
        <v>42237</v>
      </c>
      <c r="C144" s="17">
        <v>18.899999999999999</v>
      </c>
      <c r="D144" s="13">
        <v>2344.2000000000003</v>
      </c>
      <c r="E144" s="14">
        <v>42236</v>
      </c>
      <c r="F144" s="17">
        <v>17.5</v>
      </c>
      <c r="G144" s="13">
        <v>2325.3000000000002</v>
      </c>
    </row>
    <row r="145" spans="1:7">
      <c r="A145" s="13">
        <v>145</v>
      </c>
      <c r="B145" s="14">
        <v>42238</v>
      </c>
      <c r="C145" s="17">
        <v>17.8</v>
      </c>
      <c r="D145" s="13">
        <v>2362.0000000000005</v>
      </c>
      <c r="E145" s="14">
        <v>42237</v>
      </c>
      <c r="F145" s="17">
        <v>18.899999999999999</v>
      </c>
      <c r="G145" s="13">
        <v>2344.2000000000003</v>
      </c>
    </row>
    <row r="146" spans="1:7">
      <c r="A146" s="13">
        <v>146</v>
      </c>
      <c r="B146" s="14">
        <v>42239</v>
      </c>
      <c r="C146" s="17">
        <v>17.8</v>
      </c>
      <c r="D146" s="13">
        <v>2379.8000000000006</v>
      </c>
      <c r="E146" s="14">
        <v>42238</v>
      </c>
      <c r="F146" s="17">
        <v>17.8</v>
      </c>
      <c r="G146" s="13">
        <v>2362.0000000000005</v>
      </c>
    </row>
    <row r="147" spans="1:7">
      <c r="A147" s="13">
        <v>147</v>
      </c>
      <c r="B147" s="14">
        <v>42240</v>
      </c>
      <c r="C147" s="17">
        <v>20.8</v>
      </c>
      <c r="D147" s="13">
        <v>2400.6000000000008</v>
      </c>
      <c r="E147" s="14">
        <v>42239</v>
      </c>
      <c r="F147" s="17">
        <v>17.8</v>
      </c>
      <c r="G147" s="13">
        <v>2379.8000000000006</v>
      </c>
    </row>
    <row r="148" spans="1:7">
      <c r="A148" s="13">
        <v>148</v>
      </c>
      <c r="B148" s="14">
        <v>42241</v>
      </c>
      <c r="C148" s="17">
        <v>18.100000000000001</v>
      </c>
      <c r="D148" s="13">
        <v>2418.7000000000007</v>
      </c>
      <c r="E148" s="14">
        <v>42240</v>
      </c>
      <c r="F148" s="17">
        <v>20.8</v>
      </c>
      <c r="G148" s="13">
        <v>2400.6000000000008</v>
      </c>
    </row>
    <row r="149" spans="1:7">
      <c r="A149" s="13">
        <v>149</v>
      </c>
      <c r="B149" s="14">
        <v>42242</v>
      </c>
      <c r="C149" s="17">
        <v>18.600000000000001</v>
      </c>
      <c r="D149" s="13">
        <v>2437.3000000000006</v>
      </c>
      <c r="E149" s="14">
        <v>42241</v>
      </c>
      <c r="F149" s="17">
        <v>18.100000000000001</v>
      </c>
      <c r="G149" s="13">
        <v>2418.7000000000007</v>
      </c>
    </row>
    <row r="150" spans="1:7">
      <c r="A150" s="13">
        <v>150</v>
      </c>
      <c r="B150" s="14">
        <v>42243</v>
      </c>
      <c r="C150" s="17">
        <v>21.3</v>
      </c>
      <c r="D150" s="13">
        <v>2458.6000000000008</v>
      </c>
      <c r="E150" s="14">
        <v>42242</v>
      </c>
      <c r="F150" s="17">
        <v>18.600000000000001</v>
      </c>
      <c r="G150" s="13">
        <v>2437.3000000000006</v>
      </c>
    </row>
    <row r="151" spans="1:7">
      <c r="A151" s="13">
        <v>151</v>
      </c>
      <c r="B151" s="14">
        <v>42244</v>
      </c>
      <c r="C151" s="17">
        <v>22.8</v>
      </c>
      <c r="D151" s="13">
        <v>2481.400000000001</v>
      </c>
      <c r="E151" s="14">
        <v>42243</v>
      </c>
      <c r="F151" s="17">
        <v>21.3</v>
      </c>
      <c r="G151" s="13">
        <v>2458.6000000000008</v>
      </c>
    </row>
    <row r="152" spans="1:7">
      <c r="A152" s="13">
        <v>152</v>
      </c>
      <c r="B152" s="14">
        <v>42245</v>
      </c>
      <c r="C152" s="17">
        <v>22.2</v>
      </c>
      <c r="D152" s="13">
        <v>2503.6000000000008</v>
      </c>
      <c r="E152" s="14">
        <v>42244</v>
      </c>
      <c r="F152" s="17">
        <v>22.8</v>
      </c>
      <c r="G152" s="13">
        <v>2481.400000000001</v>
      </c>
    </row>
    <row r="153" spans="1:7">
      <c r="A153" s="13">
        <v>153</v>
      </c>
      <c r="B153" s="14">
        <v>42246</v>
      </c>
      <c r="C153" s="17">
        <v>24.6</v>
      </c>
      <c r="D153" s="13">
        <v>2528.2000000000007</v>
      </c>
      <c r="E153" s="14">
        <v>42245</v>
      </c>
      <c r="F153" s="17">
        <v>22.2</v>
      </c>
      <c r="G153" s="13">
        <v>2503.6000000000008</v>
      </c>
    </row>
    <row r="154" spans="1:7">
      <c r="A154" s="13">
        <v>154</v>
      </c>
      <c r="B154" s="14">
        <v>42247</v>
      </c>
      <c r="C154" s="17">
        <v>25.3</v>
      </c>
      <c r="D154" s="13">
        <v>2553.5000000000009</v>
      </c>
      <c r="E154" s="14">
        <v>42246</v>
      </c>
      <c r="F154" s="17">
        <v>24.6</v>
      </c>
      <c r="G154" s="13">
        <v>2528.2000000000007</v>
      </c>
    </row>
    <row r="155" spans="1:7">
      <c r="A155" s="13">
        <v>155</v>
      </c>
      <c r="B155" s="14">
        <v>42248</v>
      </c>
      <c r="C155" s="17">
        <v>25.4</v>
      </c>
      <c r="D155" s="13">
        <v>2578.900000000001</v>
      </c>
      <c r="E155" s="14">
        <v>42247</v>
      </c>
      <c r="F155" s="17">
        <v>25.3</v>
      </c>
      <c r="G155" s="13">
        <v>2553.5000000000009</v>
      </c>
    </row>
    <row r="156" spans="1:7">
      <c r="A156" s="13">
        <v>156</v>
      </c>
      <c r="B156" s="14">
        <v>42249</v>
      </c>
      <c r="C156" s="17">
        <v>16.600000000000001</v>
      </c>
      <c r="D156" s="13">
        <v>2595.5000000000009</v>
      </c>
      <c r="E156" s="14">
        <v>42248</v>
      </c>
      <c r="F156" s="17">
        <v>25.4</v>
      </c>
      <c r="G156" s="13">
        <v>2578.900000000001</v>
      </c>
    </row>
    <row r="157" spans="1:7">
      <c r="A157" s="13">
        <v>157</v>
      </c>
      <c r="B157" s="14">
        <v>42250</v>
      </c>
      <c r="C157" s="17">
        <v>16.8</v>
      </c>
      <c r="D157" s="13">
        <v>2612.3000000000011</v>
      </c>
      <c r="E157" s="14">
        <v>42249</v>
      </c>
      <c r="F157" s="17">
        <v>16.600000000000001</v>
      </c>
      <c r="G157" s="13">
        <v>2595.5000000000009</v>
      </c>
    </row>
    <row r="158" spans="1:7">
      <c r="A158" s="13">
        <v>158</v>
      </c>
      <c r="B158" s="14">
        <v>42251</v>
      </c>
      <c r="C158" s="17">
        <v>16.8</v>
      </c>
      <c r="D158" s="13">
        <v>2629.1000000000013</v>
      </c>
      <c r="E158" s="14">
        <v>42250</v>
      </c>
      <c r="F158" s="17">
        <v>16.8</v>
      </c>
      <c r="G158" s="13">
        <v>2612.3000000000011</v>
      </c>
    </row>
    <row r="159" spans="1:7">
      <c r="A159" s="13">
        <v>159</v>
      </c>
      <c r="B159" s="14">
        <v>42252</v>
      </c>
      <c r="C159" s="17">
        <v>14.8</v>
      </c>
      <c r="D159" s="13">
        <v>2643.9000000000015</v>
      </c>
      <c r="E159" s="14">
        <v>42251</v>
      </c>
      <c r="F159" s="17">
        <v>16.8</v>
      </c>
      <c r="G159" s="13">
        <v>2629.1000000000013</v>
      </c>
    </row>
    <row r="160" spans="1:7">
      <c r="A160" s="13">
        <v>160</v>
      </c>
      <c r="B160" s="14">
        <v>42253</v>
      </c>
      <c r="C160" s="17">
        <v>12.3</v>
      </c>
      <c r="D160" s="13">
        <v>2656.2000000000016</v>
      </c>
      <c r="E160" s="14">
        <v>42252</v>
      </c>
      <c r="F160" s="17">
        <v>14.8</v>
      </c>
      <c r="G160" s="13">
        <v>2643.9000000000015</v>
      </c>
    </row>
    <row r="161" spans="1:7">
      <c r="A161" s="13">
        <v>161</v>
      </c>
      <c r="B161" s="14">
        <v>42254</v>
      </c>
      <c r="C161" s="17">
        <v>12.2</v>
      </c>
      <c r="D161" s="13">
        <v>2668.4000000000015</v>
      </c>
      <c r="E161" s="14">
        <v>42253</v>
      </c>
      <c r="F161" s="17">
        <v>12.3</v>
      </c>
      <c r="G161" s="13">
        <v>2656.2000000000016</v>
      </c>
    </row>
    <row r="162" spans="1:7">
      <c r="A162" s="13">
        <v>162</v>
      </c>
      <c r="B162" s="14">
        <v>42255</v>
      </c>
      <c r="C162" s="17">
        <v>13.100000000000001</v>
      </c>
      <c r="D162" s="13">
        <v>2681.5000000000014</v>
      </c>
      <c r="E162" s="14">
        <v>42254</v>
      </c>
      <c r="F162" s="17">
        <v>12.2</v>
      </c>
      <c r="G162" s="13">
        <v>2668.4000000000015</v>
      </c>
    </row>
    <row r="163" spans="1:7">
      <c r="A163" s="13">
        <v>163</v>
      </c>
      <c r="B163" s="14">
        <v>42256</v>
      </c>
      <c r="C163" s="17">
        <v>12.7</v>
      </c>
      <c r="D163" s="13">
        <v>2694.2000000000012</v>
      </c>
      <c r="E163" s="14">
        <v>42255</v>
      </c>
      <c r="F163" s="17">
        <v>13.100000000000001</v>
      </c>
      <c r="G163" s="13">
        <v>2681.5000000000014</v>
      </c>
    </row>
    <row r="164" spans="1:7">
      <c r="A164" s="13">
        <v>164</v>
      </c>
      <c r="B164" s="14">
        <v>42257</v>
      </c>
      <c r="C164" s="17">
        <v>11.5</v>
      </c>
      <c r="D164" s="13">
        <v>2705.7000000000012</v>
      </c>
      <c r="E164" s="14">
        <v>42256</v>
      </c>
      <c r="F164" s="17">
        <v>12.7</v>
      </c>
      <c r="G164" s="13">
        <v>2694.2000000000012</v>
      </c>
    </row>
    <row r="165" spans="1:7">
      <c r="A165" s="13">
        <v>165</v>
      </c>
      <c r="B165" s="14">
        <v>42258</v>
      </c>
      <c r="C165" s="17">
        <v>13.3</v>
      </c>
      <c r="D165" s="13">
        <v>2719.0000000000014</v>
      </c>
      <c r="E165" s="14">
        <v>42257</v>
      </c>
      <c r="F165" s="17">
        <v>11.5</v>
      </c>
      <c r="G165" s="13">
        <v>2705.7000000000012</v>
      </c>
    </row>
    <row r="166" spans="1:7">
      <c r="A166" s="13">
        <v>166</v>
      </c>
      <c r="B166" s="14">
        <v>42259</v>
      </c>
      <c r="C166" s="17">
        <v>15</v>
      </c>
      <c r="D166" s="13">
        <v>2734.0000000000014</v>
      </c>
      <c r="E166" s="14">
        <v>42258</v>
      </c>
      <c r="F166" s="17">
        <v>13.3</v>
      </c>
      <c r="G166" s="13">
        <v>2719.0000000000014</v>
      </c>
    </row>
    <row r="167" spans="1:7">
      <c r="A167" s="13">
        <v>167</v>
      </c>
      <c r="B167" s="14">
        <v>42260</v>
      </c>
      <c r="C167" s="17">
        <v>17.7</v>
      </c>
      <c r="D167" s="13">
        <v>2751.7000000000012</v>
      </c>
      <c r="E167" s="14">
        <v>42259</v>
      </c>
      <c r="F167" s="17">
        <v>15</v>
      </c>
      <c r="G167" s="13">
        <v>2734.0000000000014</v>
      </c>
    </row>
    <row r="168" spans="1:7">
      <c r="A168" s="13">
        <v>168</v>
      </c>
      <c r="B168" s="14">
        <v>42261</v>
      </c>
      <c r="C168" s="17">
        <v>15.8</v>
      </c>
      <c r="D168" s="13">
        <v>2767.5000000000014</v>
      </c>
      <c r="E168" s="14">
        <v>42260</v>
      </c>
      <c r="F168" s="17">
        <v>17.7</v>
      </c>
      <c r="G168" s="13">
        <v>2751.7000000000012</v>
      </c>
    </row>
    <row r="169" spans="1:7">
      <c r="A169" s="13">
        <v>169</v>
      </c>
      <c r="B169" s="14">
        <v>42262</v>
      </c>
      <c r="C169" s="17">
        <v>16.2</v>
      </c>
      <c r="D169" s="13">
        <v>2783.7000000000012</v>
      </c>
      <c r="E169" s="14">
        <v>42261</v>
      </c>
      <c r="F169" s="17">
        <v>15.8</v>
      </c>
      <c r="G169" s="13">
        <v>2767.5000000000014</v>
      </c>
    </row>
    <row r="170" spans="1:7">
      <c r="A170" s="13">
        <v>170</v>
      </c>
      <c r="B170" s="14">
        <v>42263</v>
      </c>
      <c r="C170" s="17">
        <v>18.600000000000001</v>
      </c>
      <c r="D170" s="13">
        <v>2802.3000000000011</v>
      </c>
      <c r="E170" s="14">
        <v>42262</v>
      </c>
      <c r="F170" s="17">
        <v>16.2</v>
      </c>
      <c r="G170" s="13">
        <v>2783.7000000000012</v>
      </c>
    </row>
    <row r="171" spans="1:7">
      <c r="A171" s="13">
        <v>171</v>
      </c>
      <c r="B171" s="14">
        <v>42264</v>
      </c>
      <c r="C171" s="17">
        <v>20.7</v>
      </c>
      <c r="D171" s="13">
        <v>2823.0000000000009</v>
      </c>
      <c r="E171" s="14">
        <v>42263</v>
      </c>
      <c r="F171" s="17">
        <v>18.600000000000001</v>
      </c>
      <c r="G171" s="13">
        <v>2802.3000000000011</v>
      </c>
    </row>
    <row r="172" spans="1:7">
      <c r="A172" s="13">
        <v>172</v>
      </c>
      <c r="B172" s="14">
        <v>42265</v>
      </c>
      <c r="C172" s="17">
        <v>15.8</v>
      </c>
      <c r="D172" s="13">
        <v>2838.8000000000011</v>
      </c>
      <c r="E172" s="14">
        <v>42264</v>
      </c>
      <c r="F172" s="17">
        <v>20.7</v>
      </c>
      <c r="G172" s="13">
        <v>2823.0000000000009</v>
      </c>
    </row>
    <row r="173" spans="1:7">
      <c r="A173" s="13">
        <v>173</v>
      </c>
      <c r="B173" s="14">
        <v>42266</v>
      </c>
      <c r="C173" s="17">
        <v>15.7</v>
      </c>
      <c r="D173" s="13">
        <v>2854.5000000000009</v>
      </c>
      <c r="E173" s="14">
        <v>42265</v>
      </c>
      <c r="F173" s="17">
        <v>15.8</v>
      </c>
      <c r="G173" s="13">
        <v>2838.8000000000011</v>
      </c>
    </row>
    <row r="174" spans="1:7">
      <c r="A174" s="13">
        <v>174</v>
      </c>
      <c r="B174" s="14">
        <v>42267</v>
      </c>
      <c r="C174" s="17">
        <v>13.3</v>
      </c>
      <c r="D174" s="13">
        <v>2867.8000000000011</v>
      </c>
      <c r="E174" s="14">
        <v>42266</v>
      </c>
      <c r="F174" s="17">
        <v>15.7</v>
      </c>
      <c r="G174" s="13">
        <v>2854.5000000000009</v>
      </c>
    </row>
    <row r="175" spans="1:7">
      <c r="A175" s="13">
        <v>175</v>
      </c>
      <c r="B175" s="14">
        <v>42268</v>
      </c>
      <c r="C175" s="17">
        <v>13</v>
      </c>
      <c r="D175" s="13">
        <v>2880.8000000000011</v>
      </c>
      <c r="E175" s="14">
        <v>42267</v>
      </c>
      <c r="F175" s="17">
        <v>13.3</v>
      </c>
      <c r="G175" s="13">
        <v>2867.8000000000011</v>
      </c>
    </row>
    <row r="176" spans="1:7">
      <c r="A176" s="13">
        <v>176</v>
      </c>
      <c r="B176" s="14">
        <v>42269</v>
      </c>
      <c r="C176" s="17">
        <v>13.899999999999999</v>
      </c>
      <c r="D176" s="13">
        <v>2894.7000000000012</v>
      </c>
      <c r="E176" s="14">
        <v>42268</v>
      </c>
      <c r="F176" s="17">
        <v>13</v>
      </c>
      <c r="G176" s="13">
        <v>2880.8000000000011</v>
      </c>
    </row>
    <row r="177" spans="1:7">
      <c r="A177" s="13">
        <v>177</v>
      </c>
      <c r="B177" s="14">
        <v>42270</v>
      </c>
      <c r="C177" s="17">
        <v>13.100000000000001</v>
      </c>
      <c r="D177" s="13">
        <v>2907.8000000000011</v>
      </c>
      <c r="E177" s="14">
        <v>42269</v>
      </c>
      <c r="F177" s="17">
        <v>13.899999999999999</v>
      </c>
      <c r="G177" s="13">
        <v>2894.7000000000012</v>
      </c>
    </row>
    <row r="178" spans="1:7">
      <c r="A178" s="13">
        <v>178</v>
      </c>
      <c r="B178" s="14">
        <v>42271</v>
      </c>
      <c r="C178" s="17">
        <v>12.5</v>
      </c>
      <c r="D178" s="13">
        <v>2920.3000000000011</v>
      </c>
      <c r="E178" s="14">
        <v>42270</v>
      </c>
      <c r="F178" s="17">
        <v>13.100000000000001</v>
      </c>
      <c r="G178" s="13">
        <v>2907.8000000000011</v>
      </c>
    </row>
    <row r="179" spans="1:7">
      <c r="A179" s="13">
        <v>179</v>
      </c>
      <c r="B179" s="14">
        <v>42272</v>
      </c>
      <c r="C179" s="17">
        <v>13.600000000000001</v>
      </c>
      <c r="D179" s="13">
        <v>2933.900000000001</v>
      </c>
      <c r="E179" s="14">
        <v>42271</v>
      </c>
      <c r="F179" s="17">
        <v>12.5</v>
      </c>
      <c r="G179" s="13">
        <v>2920.3000000000011</v>
      </c>
    </row>
    <row r="180" spans="1:7">
      <c r="A180" s="13">
        <v>180</v>
      </c>
      <c r="B180" s="14">
        <v>42273</v>
      </c>
      <c r="C180" s="17">
        <v>14</v>
      </c>
      <c r="D180" s="13">
        <v>2947.900000000001</v>
      </c>
      <c r="E180" s="14">
        <v>42272</v>
      </c>
      <c r="F180" s="17">
        <v>13.600000000000001</v>
      </c>
      <c r="G180" s="13">
        <v>2933.900000000001</v>
      </c>
    </row>
    <row r="181" spans="1:7">
      <c r="A181" s="13">
        <v>181</v>
      </c>
      <c r="B181" s="14">
        <v>42274</v>
      </c>
      <c r="C181" s="17">
        <v>12</v>
      </c>
      <c r="D181" s="13">
        <v>2959.900000000001</v>
      </c>
      <c r="E181" s="14">
        <v>42273</v>
      </c>
      <c r="F181" s="17">
        <v>14</v>
      </c>
      <c r="G181" s="13">
        <v>2947.900000000001</v>
      </c>
    </row>
    <row r="182" spans="1:7">
      <c r="A182" s="13">
        <v>182</v>
      </c>
      <c r="B182" s="14">
        <v>42275</v>
      </c>
      <c r="C182" s="17">
        <v>12.100000000000001</v>
      </c>
      <c r="D182" s="13">
        <v>2972.0000000000009</v>
      </c>
      <c r="E182" s="14">
        <v>42274</v>
      </c>
      <c r="F182" s="17">
        <v>12</v>
      </c>
      <c r="G182" s="13">
        <v>2959.900000000001</v>
      </c>
    </row>
    <row r="183" spans="1:7">
      <c r="A183" s="13">
        <v>183</v>
      </c>
      <c r="B183" s="14">
        <v>42276</v>
      </c>
      <c r="C183" s="17">
        <v>11.3</v>
      </c>
      <c r="D183" s="13">
        <v>2983.3000000000011</v>
      </c>
      <c r="E183" s="14">
        <v>42275</v>
      </c>
      <c r="F183" s="17">
        <v>12.100000000000001</v>
      </c>
      <c r="G183" s="13">
        <v>2972.0000000000009</v>
      </c>
    </row>
    <row r="184" spans="1:7">
      <c r="A184" s="13">
        <v>184</v>
      </c>
      <c r="B184" s="14">
        <v>42277</v>
      </c>
      <c r="C184" s="17">
        <v>9.8000000000000007</v>
      </c>
      <c r="D184" s="13">
        <v>2993.1000000000013</v>
      </c>
      <c r="E184" s="14">
        <v>42276</v>
      </c>
      <c r="F184" s="17">
        <v>11.3</v>
      </c>
      <c r="G184" s="13">
        <v>2983.3000000000011</v>
      </c>
    </row>
    <row r="185" spans="1:7">
      <c r="A185" s="13">
        <v>185</v>
      </c>
      <c r="B185" s="14">
        <v>42278</v>
      </c>
      <c r="C185" s="17">
        <v>8.3000000000000007</v>
      </c>
      <c r="D185" s="13">
        <v>3001.4000000000015</v>
      </c>
      <c r="E185" s="14">
        <v>42277</v>
      </c>
      <c r="F185" s="17">
        <v>9.8000000000000007</v>
      </c>
      <c r="G185" s="13">
        <v>2993.1000000000013</v>
      </c>
    </row>
    <row r="186" spans="1:7">
      <c r="A186" s="13">
        <v>186</v>
      </c>
      <c r="B186" s="14">
        <v>42279</v>
      </c>
      <c r="C186" s="17">
        <v>10.8</v>
      </c>
      <c r="D186" s="13">
        <v>3012.2000000000016</v>
      </c>
      <c r="E186" s="14">
        <v>42278</v>
      </c>
      <c r="F186" s="17">
        <v>8.3000000000000007</v>
      </c>
      <c r="G186" s="13">
        <v>3001.4000000000015</v>
      </c>
    </row>
    <row r="187" spans="1:7">
      <c r="A187" s="13">
        <v>187</v>
      </c>
      <c r="B187" s="14">
        <v>42280</v>
      </c>
      <c r="C187" s="17">
        <v>13</v>
      </c>
      <c r="D187" s="13">
        <v>3025.2000000000016</v>
      </c>
      <c r="E187" s="14">
        <v>42279</v>
      </c>
      <c r="F187" s="17">
        <v>10.8</v>
      </c>
      <c r="G187" s="13">
        <v>3012.2000000000016</v>
      </c>
    </row>
    <row r="188" spans="1:7">
      <c r="A188" s="13">
        <v>188</v>
      </c>
      <c r="B188" s="14">
        <v>42281</v>
      </c>
      <c r="C188" s="17">
        <v>13.3</v>
      </c>
      <c r="D188" s="13">
        <v>3038.5000000000018</v>
      </c>
      <c r="E188" s="14">
        <v>42280</v>
      </c>
      <c r="F188" s="17">
        <v>13</v>
      </c>
      <c r="G188" s="13">
        <v>3025.2000000000016</v>
      </c>
    </row>
    <row r="189" spans="1:7">
      <c r="A189" s="13">
        <v>189</v>
      </c>
      <c r="B189" s="14">
        <v>42282</v>
      </c>
      <c r="C189" s="17">
        <v>14</v>
      </c>
      <c r="D189" s="13">
        <v>3052.5000000000018</v>
      </c>
      <c r="E189" s="14">
        <v>42281</v>
      </c>
      <c r="F189" s="17">
        <v>13.3</v>
      </c>
      <c r="G189" s="13">
        <v>3038.5000000000018</v>
      </c>
    </row>
    <row r="190" spans="1:7">
      <c r="A190" s="13">
        <v>190</v>
      </c>
      <c r="B190" s="14">
        <v>42283</v>
      </c>
      <c r="C190" s="17">
        <v>13.399999999999999</v>
      </c>
      <c r="D190" s="13">
        <v>3065.9000000000019</v>
      </c>
      <c r="E190" s="14">
        <v>42282</v>
      </c>
      <c r="F190" s="17">
        <v>14</v>
      </c>
      <c r="G190" s="13">
        <v>3052.5000000000018</v>
      </c>
    </row>
    <row r="191" spans="1:7">
      <c r="A191" s="13">
        <v>191</v>
      </c>
      <c r="B191" s="14">
        <v>42284</v>
      </c>
      <c r="C191" s="17">
        <v>14.2</v>
      </c>
      <c r="D191" s="13">
        <v>3080.1000000000017</v>
      </c>
      <c r="E191" s="14">
        <v>42283</v>
      </c>
      <c r="F191" s="17">
        <v>13.399999999999999</v>
      </c>
      <c r="G191" s="13">
        <v>3065.9000000000019</v>
      </c>
    </row>
    <row r="192" spans="1:7">
      <c r="A192" s="13">
        <v>192</v>
      </c>
      <c r="B192" s="14">
        <v>42285</v>
      </c>
      <c r="C192" s="17">
        <v>13</v>
      </c>
      <c r="D192" s="13">
        <v>3093.1000000000017</v>
      </c>
      <c r="E192" s="14">
        <v>42284</v>
      </c>
      <c r="F192" s="17">
        <v>14.2</v>
      </c>
      <c r="G192" s="13">
        <v>3080.1000000000017</v>
      </c>
    </row>
    <row r="193" spans="1:7">
      <c r="A193" s="13">
        <v>193</v>
      </c>
      <c r="B193" s="14">
        <v>42286</v>
      </c>
      <c r="C193" s="17">
        <v>10.7</v>
      </c>
      <c r="D193" s="13">
        <v>3103.8000000000015</v>
      </c>
      <c r="E193" s="14">
        <v>42285</v>
      </c>
      <c r="F193" s="17">
        <v>13</v>
      </c>
      <c r="G193" s="13">
        <v>3093.1000000000017</v>
      </c>
    </row>
    <row r="194" spans="1:7">
      <c r="A194" s="13">
        <v>194</v>
      </c>
      <c r="B194" s="14">
        <v>42287</v>
      </c>
      <c r="C194" s="17">
        <v>8.3999999999999986</v>
      </c>
      <c r="D194" s="13">
        <v>3112.2000000000016</v>
      </c>
      <c r="E194" s="14">
        <v>42286</v>
      </c>
      <c r="F194" s="17">
        <v>10.7</v>
      </c>
      <c r="G194" s="13">
        <v>3103.8000000000015</v>
      </c>
    </row>
    <row r="195" spans="1:7">
      <c r="A195" s="13">
        <v>195</v>
      </c>
      <c r="B195" s="14">
        <v>42288</v>
      </c>
      <c r="C195" s="17">
        <v>5.5</v>
      </c>
      <c r="D195" s="13">
        <v>3117.7000000000016</v>
      </c>
      <c r="E195" s="14">
        <v>42287</v>
      </c>
      <c r="F195" s="17">
        <v>8.3999999999999986</v>
      </c>
      <c r="G195" s="13">
        <v>3112.2000000000016</v>
      </c>
    </row>
    <row r="196" spans="1:7">
      <c r="A196" s="13">
        <v>196</v>
      </c>
      <c r="B196" s="14">
        <v>42289</v>
      </c>
      <c r="C196" s="17">
        <v>3</v>
      </c>
      <c r="D196" s="13">
        <v>3120.7000000000016</v>
      </c>
      <c r="E196" s="14">
        <v>42288</v>
      </c>
      <c r="F196" s="17">
        <v>5.5</v>
      </c>
      <c r="G196" s="13">
        <v>3117.7000000000016</v>
      </c>
    </row>
    <row r="197" spans="1:7">
      <c r="A197" s="13">
        <v>197</v>
      </c>
      <c r="B197" s="14">
        <v>42290</v>
      </c>
      <c r="C197" s="17">
        <v>2.1000000000000014</v>
      </c>
      <c r="D197" s="13">
        <v>3122.8000000000015</v>
      </c>
      <c r="E197" s="14">
        <v>42289</v>
      </c>
      <c r="F197" s="17">
        <v>3</v>
      </c>
      <c r="G197" s="13">
        <v>3120.7000000000016</v>
      </c>
    </row>
    <row r="198" spans="1:7">
      <c r="A198" s="13">
        <v>198</v>
      </c>
      <c r="B198" s="14">
        <v>42291</v>
      </c>
      <c r="C198" s="17">
        <v>4.6999999999999993</v>
      </c>
      <c r="D198" s="13">
        <v>3127.5000000000014</v>
      </c>
      <c r="E198" s="14">
        <v>42290</v>
      </c>
      <c r="F198" s="17">
        <v>2.1000000000000014</v>
      </c>
      <c r="G198" s="13">
        <v>3122.8000000000015</v>
      </c>
    </row>
    <row r="199" spans="1:7">
      <c r="A199" s="13">
        <v>199</v>
      </c>
      <c r="B199" s="14">
        <v>42292</v>
      </c>
      <c r="C199" s="17">
        <v>8.3999999999999986</v>
      </c>
      <c r="D199" s="13">
        <v>3135.9000000000015</v>
      </c>
      <c r="E199" s="14">
        <v>42291</v>
      </c>
      <c r="F199" s="17">
        <v>4.6999999999999993</v>
      </c>
      <c r="G199" s="13">
        <v>3127.5000000000014</v>
      </c>
    </row>
    <row r="200" spans="1:7">
      <c r="A200" s="13">
        <v>200</v>
      </c>
      <c r="B200" s="14">
        <v>42293</v>
      </c>
      <c r="C200" s="17">
        <v>8.5</v>
      </c>
      <c r="D200" s="13">
        <v>3144.4000000000015</v>
      </c>
      <c r="E200" s="14">
        <v>42292</v>
      </c>
      <c r="F200" s="17">
        <v>8.3999999999999986</v>
      </c>
      <c r="G200" s="13">
        <v>3135.9000000000015</v>
      </c>
    </row>
    <row r="201" spans="1:7">
      <c r="A201" s="13">
        <v>201</v>
      </c>
      <c r="B201" s="14">
        <v>42294</v>
      </c>
      <c r="C201" s="17">
        <v>6.6000000000000014</v>
      </c>
      <c r="D201" s="13">
        <v>3151.0000000000014</v>
      </c>
      <c r="E201" s="14">
        <v>42293</v>
      </c>
      <c r="F201" s="17">
        <v>8.5</v>
      </c>
      <c r="G201" s="13">
        <v>3144.4000000000015</v>
      </c>
    </row>
    <row r="202" spans="1:7">
      <c r="A202" s="13">
        <v>202</v>
      </c>
      <c r="B202" s="14">
        <v>42295</v>
      </c>
      <c r="C202" s="17">
        <v>4.8999999999999986</v>
      </c>
      <c r="D202" s="13">
        <v>3155.9000000000015</v>
      </c>
      <c r="E202" s="14">
        <v>42294</v>
      </c>
      <c r="F202" s="17">
        <v>6.6000000000000014</v>
      </c>
      <c r="G202" s="13">
        <v>3151.0000000000014</v>
      </c>
    </row>
    <row r="203" spans="1:7">
      <c r="A203" s="13">
        <v>203</v>
      </c>
      <c r="B203" s="14">
        <v>42296</v>
      </c>
      <c r="C203" s="17">
        <v>7.6000000000000014</v>
      </c>
      <c r="D203" s="13">
        <v>3163.5000000000014</v>
      </c>
      <c r="E203" s="14">
        <v>42295</v>
      </c>
      <c r="F203" s="17">
        <v>4.8999999999999986</v>
      </c>
      <c r="G203" s="13">
        <v>3155.9000000000015</v>
      </c>
    </row>
    <row r="204" spans="1:7">
      <c r="A204" s="13">
        <v>204</v>
      </c>
      <c r="B204" s="14">
        <v>42297</v>
      </c>
      <c r="C204" s="17">
        <v>6.3999999999999986</v>
      </c>
      <c r="D204" s="13">
        <v>3169.9000000000015</v>
      </c>
      <c r="E204" s="14">
        <v>42296</v>
      </c>
      <c r="F204" s="17">
        <v>7.6000000000000014</v>
      </c>
      <c r="G204" s="13">
        <v>3163.5000000000014</v>
      </c>
    </row>
    <row r="205" spans="1:7">
      <c r="A205" s="13">
        <v>205</v>
      </c>
      <c r="B205" s="14">
        <v>42298</v>
      </c>
      <c r="C205" s="17">
        <v>8.5</v>
      </c>
      <c r="D205" s="13">
        <v>3178.4000000000015</v>
      </c>
      <c r="E205" s="14">
        <v>42297</v>
      </c>
      <c r="F205" s="17">
        <v>6.3999999999999986</v>
      </c>
      <c r="G205" s="13">
        <v>3169.9000000000015</v>
      </c>
    </row>
    <row r="206" spans="1:7">
      <c r="A206" s="13">
        <v>206</v>
      </c>
      <c r="B206" s="14">
        <v>42299</v>
      </c>
      <c r="C206" s="17">
        <v>9.3000000000000007</v>
      </c>
      <c r="D206" s="13">
        <v>3187.7000000000016</v>
      </c>
      <c r="E206" s="14">
        <v>42298</v>
      </c>
      <c r="F206" s="17">
        <v>8.5</v>
      </c>
      <c r="G206" s="13">
        <v>3178.4000000000015</v>
      </c>
    </row>
    <row r="207" spans="1:7">
      <c r="A207" s="13">
        <v>207</v>
      </c>
      <c r="B207" s="14">
        <v>42300</v>
      </c>
      <c r="C207" s="17">
        <v>10.100000000000001</v>
      </c>
      <c r="D207" s="13">
        <v>3197.8000000000015</v>
      </c>
      <c r="E207" s="14">
        <v>42299</v>
      </c>
      <c r="F207" s="17">
        <v>9.3000000000000007</v>
      </c>
      <c r="G207" s="13">
        <v>3187.7000000000016</v>
      </c>
    </row>
    <row r="208" spans="1:7">
      <c r="A208" s="13">
        <v>208</v>
      </c>
      <c r="B208" s="14">
        <v>42301</v>
      </c>
      <c r="C208" s="17">
        <v>5.8999999999999986</v>
      </c>
      <c r="D208" s="13">
        <v>3203.7000000000016</v>
      </c>
      <c r="E208" s="14">
        <v>42300</v>
      </c>
      <c r="F208" s="17">
        <v>10.100000000000001</v>
      </c>
      <c r="G208" s="13">
        <v>3197.8000000000015</v>
      </c>
    </row>
    <row r="209" spans="1:7">
      <c r="A209" s="13">
        <v>209</v>
      </c>
      <c r="B209" s="14">
        <v>42302</v>
      </c>
      <c r="C209" s="17">
        <v>6.8999999999999986</v>
      </c>
      <c r="D209" s="13">
        <v>3210.6000000000017</v>
      </c>
      <c r="E209" s="14">
        <v>42301</v>
      </c>
      <c r="F209" s="17">
        <v>5.8999999999999986</v>
      </c>
      <c r="G209" s="13">
        <v>3203.7000000000016</v>
      </c>
    </row>
    <row r="210" spans="1:7">
      <c r="A210" s="13">
        <v>210</v>
      </c>
      <c r="B210" s="14">
        <v>42303</v>
      </c>
      <c r="C210" s="17">
        <v>8.6999999999999993</v>
      </c>
      <c r="D210" s="13">
        <v>3219.3000000000015</v>
      </c>
      <c r="E210" s="14">
        <v>42302</v>
      </c>
      <c r="F210" s="17">
        <v>6.8999999999999986</v>
      </c>
      <c r="G210" s="13">
        <v>3210.6000000000017</v>
      </c>
    </row>
    <row r="211" spans="1:7">
      <c r="A211" s="13">
        <v>211</v>
      </c>
      <c r="B211" s="14">
        <v>42304</v>
      </c>
      <c r="C211" s="17">
        <v>8.3999999999999986</v>
      </c>
      <c r="D211" s="13">
        <v>3227.7000000000016</v>
      </c>
      <c r="E211" s="14">
        <v>42303</v>
      </c>
      <c r="F211" s="17">
        <v>8.6999999999999993</v>
      </c>
      <c r="G211" s="13">
        <v>3219.3000000000015</v>
      </c>
    </row>
    <row r="212" spans="1:7">
      <c r="A212" s="13">
        <v>212</v>
      </c>
      <c r="B212" s="14">
        <v>42305</v>
      </c>
      <c r="C212" s="17">
        <v>8.1000000000000014</v>
      </c>
      <c r="D212" s="13">
        <v>3235.8000000000015</v>
      </c>
      <c r="E212" s="14">
        <v>42304</v>
      </c>
      <c r="F212" s="17">
        <v>8.3999999999999986</v>
      </c>
      <c r="G212" s="13">
        <v>3227.7000000000016</v>
      </c>
    </row>
    <row r="213" spans="1:7">
      <c r="A213" s="13">
        <v>213</v>
      </c>
      <c r="B213" s="14">
        <v>42306</v>
      </c>
      <c r="C213" s="17">
        <v>8.6000000000000014</v>
      </c>
      <c r="D213" s="13">
        <v>3244.4000000000015</v>
      </c>
      <c r="E213" s="14">
        <v>42305</v>
      </c>
      <c r="F213" s="17">
        <v>8.1000000000000014</v>
      </c>
      <c r="G213" s="13">
        <v>3235.8000000000015</v>
      </c>
    </row>
    <row r="214" spans="1:7">
      <c r="A214" s="13">
        <v>214</v>
      </c>
      <c r="B214" s="14">
        <v>42307</v>
      </c>
      <c r="C214" s="17">
        <v>9</v>
      </c>
      <c r="D214" s="13">
        <v>3253.4000000000015</v>
      </c>
      <c r="E214" s="14">
        <v>42306</v>
      </c>
      <c r="F214" s="17">
        <v>8.6000000000000014</v>
      </c>
      <c r="G214" s="13">
        <v>3244.4000000000015</v>
      </c>
    </row>
    <row r="215" spans="1:7">
      <c r="A215" s="13">
        <v>215</v>
      </c>
      <c r="B215" s="14">
        <v>42308</v>
      </c>
      <c r="C215" s="17">
        <v>9</v>
      </c>
      <c r="D215" s="13">
        <v>3262.4000000000015</v>
      </c>
      <c r="E215" s="14">
        <v>42307</v>
      </c>
      <c r="F215" s="17">
        <v>9</v>
      </c>
      <c r="G215" s="13">
        <v>3253.4000000000015</v>
      </c>
    </row>
    <row r="216" spans="1:7">
      <c r="A216" s="13">
        <v>216</v>
      </c>
      <c r="B216" s="14">
        <v>42309</v>
      </c>
      <c r="C216" s="17">
        <v>7.3999999999999986</v>
      </c>
      <c r="D216" s="13">
        <v>3269.8000000000015</v>
      </c>
      <c r="E216" s="14">
        <v>42308</v>
      </c>
      <c r="F216" s="17">
        <v>9</v>
      </c>
      <c r="G216" s="13">
        <v>3262.4000000000015</v>
      </c>
    </row>
    <row r="217" spans="1:7">
      <c r="A217" s="13">
        <v>217</v>
      </c>
      <c r="B217" s="14">
        <v>42310</v>
      </c>
      <c r="C217" s="17">
        <v>3.6999999999999993</v>
      </c>
      <c r="D217" s="13">
        <v>3273.5000000000014</v>
      </c>
      <c r="E217" s="14">
        <v>42309</v>
      </c>
      <c r="F217" s="17">
        <v>7.3999999999999986</v>
      </c>
      <c r="G217" s="13">
        <v>3269.8000000000015</v>
      </c>
    </row>
    <row r="218" spans="1:7">
      <c r="A218" s="13">
        <v>218</v>
      </c>
      <c r="B218" s="14">
        <v>42311</v>
      </c>
      <c r="C218" s="17">
        <v>1.6000000000000014</v>
      </c>
      <c r="D218" s="13">
        <v>3275.1000000000013</v>
      </c>
      <c r="E218" s="14">
        <v>42310</v>
      </c>
      <c r="F218" s="17">
        <v>3.6999999999999993</v>
      </c>
      <c r="G218" s="13">
        <v>3273.5000000000014</v>
      </c>
    </row>
    <row r="219" spans="1:7">
      <c r="A219" s="13">
        <v>219</v>
      </c>
      <c r="B219" s="14">
        <v>42312</v>
      </c>
      <c r="C219" s="17">
        <v>1.6000000000000014</v>
      </c>
      <c r="D219" s="13">
        <v>3276.7000000000012</v>
      </c>
      <c r="E219" s="14">
        <v>42311</v>
      </c>
      <c r="F219" s="17">
        <v>1.6000000000000014</v>
      </c>
      <c r="G219" s="13">
        <v>3275.1000000000013</v>
      </c>
    </row>
    <row r="220" spans="1:7">
      <c r="A220" s="13">
        <v>220</v>
      </c>
      <c r="B220" s="14">
        <v>42313</v>
      </c>
      <c r="C220" s="17">
        <v>7.1999999999999993</v>
      </c>
      <c r="D220" s="13">
        <v>3283.900000000001</v>
      </c>
      <c r="E220" s="14">
        <v>42312</v>
      </c>
      <c r="F220" s="17">
        <v>1.6000000000000014</v>
      </c>
      <c r="G220" s="13">
        <v>3276.7000000000012</v>
      </c>
    </row>
    <row r="221" spans="1:7">
      <c r="A221" s="13">
        <v>221</v>
      </c>
      <c r="B221" s="14">
        <v>42314</v>
      </c>
      <c r="C221" s="17">
        <v>8.1000000000000014</v>
      </c>
      <c r="D221" s="13">
        <v>3292.0000000000009</v>
      </c>
      <c r="E221" s="14">
        <v>42313</v>
      </c>
      <c r="F221" s="17">
        <v>7.1999999999999993</v>
      </c>
      <c r="G221" s="13">
        <v>3283.900000000001</v>
      </c>
    </row>
    <row r="222" spans="1:7">
      <c r="A222" s="13">
        <v>222</v>
      </c>
      <c r="B222" s="14">
        <v>42315</v>
      </c>
      <c r="C222" s="17">
        <v>13.5</v>
      </c>
      <c r="D222" s="13">
        <v>3305.5000000000009</v>
      </c>
      <c r="E222" s="14">
        <v>42314</v>
      </c>
      <c r="F222" s="17">
        <v>8.1000000000000014</v>
      </c>
      <c r="G222" s="13">
        <v>3292.0000000000009</v>
      </c>
    </row>
    <row r="223" spans="1:7">
      <c r="A223" s="13">
        <v>223</v>
      </c>
      <c r="B223" s="14">
        <v>42316</v>
      </c>
      <c r="C223" s="17">
        <v>13.5</v>
      </c>
      <c r="D223" s="13">
        <v>3319.0000000000009</v>
      </c>
      <c r="E223" s="14">
        <v>42315</v>
      </c>
      <c r="F223" s="17">
        <v>13.5</v>
      </c>
      <c r="G223" s="13">
        <v>3305.5000000000009</v>
      </c>
    </row>
    <row r="224" spans="1:7">
      <c r="A224" s="13">
        <v>224</v>
      </c>
      <c r="B224" s="14">
        <v>42317</v>
      </c>
      <c r="C224" s="17">
        <v>12.100000000000001</v>
      </c>
      <c r="D224" s="13">
        <v>3331.1000000000008</v>
      </c>
      <c r="E224" s="14">
        <v>42316</v>
      </c>
      <c r="F224" s="17">
        <v>13.5</v>
      </c>
      <c r="G224" s="13">
        <v>3319.0000000000009</v>
      </c>
    </row>
    <row r="225" spans="1:7">
      <c r="A225" s="13">
        <v>225</v>
      </c>
      <c r="B225" s="14">
        <v>42318</v>
      </c>
      <c r="C225" s="17">
        <v>14.8</v>
      </c>
      <c r="D225" s="13">
        <v>3345.900000000001</v>
      </c>
      <c r="E225" s="14">
        <v>42317</v>
      </c>
      <c r="F225" s="17">
        <v>12.100000000000001</v>
      </c>
      <c r="G225" s="13">
        <v>3331.1000000000008</v>
      </c>
    </row>
    <row r="226" spans="1:7">
      <c r="A226" s="13">
        <v>226</v>
      </c>
      <c r="B226" s="14">
        <v>42319</v>
      </c>
      <c r="C226" s="17">
        <v>13</v>
      </c>
      <c r="D226" s="13">
        <v>3358.900000000001</v>
      </c>
      <c r="E226" s="14">
        <v>42318</v>
      </c>
      <c r="F226" s="17">
        <v>14.8</v>
      </c>
      <c r="G226" s="13">
        <v>3345.900000000001</v>
      </c>
    </row>
    <row r="227" spans="1:7">
      <c r="A227" s="13">
        <v>227</v>
      </c>
      <c r="B227" s="14">
        <v>42320</v>
      </c>
      <c r="C227" s="17">
        <v>10</v>
      </c>
      <c r="D227" s="13">
        <v>3368.900000000001</v>
      </c>
      <c r="E227" s="14">
        <v>42319</v>
      </c>
      <c r="F227" s="17">
        <v>13</v>
      </c>
      <c r="G227" s="13">
        <v>3358.900000000001</v>
      </c>
    </row>
    <row r="228" spans="1:7">
      <c r="A228" s="13">
        <v>228</v>
      </c>
      <c r="B228" s="14">
        <v>42321</v>
      </c>
      <c r="C228" s="17">
        <v>10.199999999999999</v>
      </c>
      <c r="D228" s="13">
        <v>3379.1000000000008</v>
      </c>
      <c r="E228" s="14">
        <v>42320</v>
      </c>
      <c r="F228" s="17">
        <v>10</v>
      </c>
      <c r="G228" s="13">
        <v>3368.900000000001</v>
      </c>
    </row>
    <row r="229" spans="1:7">
      <c r="A229" s="13">
        <v>229</v>
      </c>
      <c r="B229" s="14">
        <v>42322</v>
      </c>
      <c r="C229" s="17">
        <v>7.1999999999999993</v>
      </c>
      <c r="D229" s="13">
        <v>3386.3000000000006</v>
      </c>
      <c r="E229" s="14">
        <v>42321</v>
      </c>
      <c r="F229" s="17">
        <v>10.199999999999999</v>
      </c>
      <c r="G229" s="13">
        <v>3379.1000000000008</v>
      </c>
    </row>
    <row r="230" spans="1:7">
      <c r="A230" s="13">
        <v>230</v>
      </c>
      <c r="B230" s="14">
        <v>42323</v>
      </c>
      <c r="C230" s="17">
        <v>9.1000000000000014</v>
      </c>
      <c r="D230" s="13">
        <v>3395.4000000000005</v>
      </c>
      <c r="E230" s="14">
        <v>42322</v>
      </c>
      <c r="F230" s="17">
        <v>7.1999999999999993</v>
      </c>
      <c r="G230" s="13">
        <v>3386.3000000000006</v>
      </c>
    </row>
    <row r="231" spans="1:7">
      <c r="A231" s="13">
        <v>231</v>
      </c>
      <c r="B231" s="14">
        <v>42324</v>
      </c>
      <c r="C231" s="17">
        <v>11.8</v>
      </c>
      <c r="D231" s="13">
        <v>3407.2000000000007</v>
      </c>
      <c r="E231" s="14">
        <v>42323</v>
      </c>
      <c r="F231" s="17">
        <v>9.1000000000000014</v>
      </c>
      <c r="G231" s="13">
        <v>3395.4000000000005</v>
      </c>
    </row>
    <row r="232" spans="1:7">
      <c r="A232" s="13">
        <v>232</v>
      </c>
      <c r="B232" s="14">
        <v>42325</v>
      </c>
      <c r="C232" s="17">
        <v>10.7</v>
      </c>
      <c r="D232" s="13">
        <v>3417.9000000000005</v>
      </c>
      <c r="E232" s="14">
        <v>42324</v>
      </c>
      <c r="F232" s="17">
        <v>11.8</v>
      </c>
      <c r="G232" s="13">
        <v>3407.2000000000007</v>
      </c>
    </row>
    <row r="233" spans="1:7">
      <c r="A233" s="13">
        <v>233</v>
      </c>
      <c r="B233" s="14">
        <v>42326</v>
      </c>
      <c r="C233" s="17">
        <v>13.100000000000001</v>
      </c>
      <c r="D233" s="13">
        <v>3431.0000000000005</v>
      </c>
      <c r="E233" s="14">
        <v>42325</v>
      </c>
      <c r="F233" s="17">
        <v>10.7</v>
      </c>
      <c r="G233" s="13">
        <v>3417.9000000000005</v>
      </c>
    </row>
    <row r="234" spans="1:7">
      <c r="A234" s="13">
        <v>234</v>
      </c>
      <c r="B234" s="14">
        <v>42327</v>
      </c>
      <c r="C234" s="17">
        <v>11.2</v>
      </c>
      <c r="D234" s="13">
        <v>3442.2000000000003</v>
      </c>
      <c r="E234" s="14">
        <v>42326</v>
      </c>
      <c r="F234" s="17">
        <v>13.100000000000001</v>
      </c>
      <c r="G234" s="13">
        <v>3431.0000000000005</v>
      </c>
    </row>
    <row r="235" spans="1:7">
      <c r="A235" s="13">
        <v>235</v>
      </c>
      <c r="B235" s="14">
        <v>42328</v>
      </c>
      <c r="C235" s="17">
        <v>6.6999999999999993</v>
      </c>
      <c r="D235" s="13">
        <v>3448.9</v>
      </c>
      <c r="E235" s="14">
        <v>42327</v>
      </c>
      <c r="F235" s="17">
        <v>11.2</v>
      </c>
      <c r="G235" s="13">
        <v>3442.2000000000003</v>
      </c>
    </row>
    <row r="236" spans="1:7">
      <c r="A236" s="13">
        <v>236</v>
      </c>
      <c r="B236" s="14">
        <v>42329</v>
      </c>
      <c r="C236" s="17">
        <v>3.1999999999999993</v>
      </c>
      <c r="D236" s="13">
        <v>3452.1</v>
      </c>
      <c r="E236" s="14">
        <v>42328</v>
      </c>
      <c r="F236" s="17">
        <v>6.6999999999999993</v>
      </c>
      <c r="G236" s="13">
        <v>3448.9</v>
      </c>
    </row>
    <row r="237" spans="1:7">
      <c r="A237" s="13">
        <v>237</v>
      </c>
      <c r="B237" s="14">
        <v>42330</v>
      </c>
      <c r="C237" s="17">
        <v>0.69999999999999929</v>
      </c>
      <c r="D237" s="13">
        <v>3452.7999999999997</v>
      </c>
      <c r="E237" s="14">
        <v>42329</v>
      </c>
      <c r="F237" s="17">
        <v>3.1999999999999993</v>
      </c>
      <c r="G237" s="13">
        <v>3452.1</v>
      </c>
    </row>
    <row r="238" spans="1:7">
      <c r="A238" s="13">
        <v>238</v>
      </c>
      <c r="B238" s="14">
        <v>42331</v>
      </c>
      <c r="C238" s="17">
        <v>0.19999999999999929</v>
      </c>
      <c r="D238" s="13">
        <v>3452.9999999999995</v>
      </c>
      <c r="E238" s="14">
        <v>42330</v>
      </c>
      <c r="F238" s="17">
        <v>0.69999999999999929</v>
      </c>
      <c r="G238" s="13">
        <v>3452.7999999999997</v>
      </c>
    </row>
    <row r="239" spans="1:7">
      <c r="A239" s="13">
        <v>239</v>
      </c>
      <c r="B239" s="14">
        <v>42332</v>
      </c>
      <c r="C239" s="17">
        <v>-0.89999999999999858</v>
      </c>
      <c r="D239" s="13">
        <v>3452.0999999999995</v>
      </c>
      <c r="E239" s="14">
        <v>42331</v>
      </c>
      <c r="F239" s="17">
        <v>0.19999999999999929</v>
      </c>
      <c r="G239" s="13">
        <v>3452.9999999999995</v>
      </c>
    </row>
    <row r="240" spans="1:7">
      <c r="A240" s="13">
        <v>240</v>
      </c>
      <c r="B240" s="14">
        <v>42333</v>
      </c>
      <c r="C240" s="17">
        <v>0.30000000000000071</v>
      </c>
      <c r="D240" s="13">
        <v>3452.3999999999996</v>
      </c>
      <c r="E240" s="14">
        <v>42332</v>
      </c>
      <c r="F240" s="17">
        <v>-0.89999999999999858</v>
      </c>
      <c r="G240" s="13">
        <v>3452.0999999999995</v>
      </c>
    </row>
    <row r="241" spans="1:7">
      <c r="A241" s="13">
        <v>241</v>
      </c>
      <c r="B241" s="14">
        <v>42334</v>
      </c>
      <c r="C241" s="17">
        <v>1.8999999999999986</v>
      </c>
      <c r="D241" s="13">
        <v>3454.2999999999997</v>
      </c>
      <c r="E241" s="14">
        <v>42333</v>
      </c>
      <c r="F241" s="17">
        <v>0.30000000000000071</v>
      </c>
      <c r="G241" s="13">
        <v>3452.3999999999996</v>
      </c>
    </row>
    <row r="242" spans="1:7">
      <c r="A242" s="13">
        <v>242</v>
      </c>
      <c r="B242" s="14">
        <v>42335</v>
      </c>
      <c r="C242" s="17">
        <v>2.3999999999999986</v>
      </c>
      <c r="D242" s="13">
        <v>3456.7</v>
      </c>
      <c r="E242" s="14">
        <v>42334</v>
      </c>
      <c r="F242" s="17">
        <v>1.8999999999999986</v>
      </c>
      <c r="G242" s="13">
        <v>3454.2999999999997</v>
      </c>
    </row>
    <row r="243" spans="1:7">
      <c r="A243" s="13">
        <v>243</v>
      </c>
      <c r="B243" s="14">
        <v>42336</v>
      </c>
      <c r="C243" s="17">
        <v>1</v>
      </c>
      <c r="D243" s="13">
        <v>3457.7</v>
      </c>
      <c r="E243" s="14">
        <v>42335</v>
      </c>
      <c r="F243" s="17">
        <v>2.3999999999999986</v>
      </c>
      <c r="G243" s="13">
        <v>3456.7</v>
      </c>
    </row>
    <row r="244" spans="1:7">
      <c r="A244" s="13">
        <v>244</v>
      </c>
      <c r="B244" s="14">
        <v>42337</v>
      </c>
      <c r="C244" s="17">
        <v>4.1000000000000014</v>
      </c>
      <c r="D244" s="13">
        <v>3461.7999999999997</v>
      </c>
      <c r="E244" s="14">
        <v>42336</v>
      </c>
      <c r="F244" s="17">
        <v>1</v>
      </c>
      <c r="G244" s="13">
        <v>3457.7</v>
      </c>
    </row>
    <row r="245" spans="1:7">
      <c r="A245" s="13">
        <v>245</v>
      </c>
      <c r="B245" s="14">
        <v>42338</v>
      </c>
      <c r="C245" s="17">
        <v>7</v>
      </c>
      <c r="D245" s="13">
        <v>3468.7999999999997</v>
      </c>
      <c r="E245" s="14">
        <v>42337</v>
      </c>
      <c r="F245" s="17">
        <v>4.1000000000000014</v>
      </c>
      <c r="G245" s="13">
        <v>3461.7999999999997</v>
      </c>
    </row>
    <row r="246" spans="1:7">
      <c r="A246" s="13">
        <v>246</v>
      </c>
      <c r="B246" s="14">
        <v>42339</v>
      </c>
      <c r="C246" s="17">
        <v>7.6000000000000014</v>
      </c>
      <c r="D246" s="13">
        <v>3476.3999999999996</v>
      </c>
      <c r="E246" s="14">
        <v>42338</v>
      </c>
      <c r="F246" s="17">
        <v>7</v>
      </c>
      <c r="G246" s="13">
        <v>3468.7999999999997</v>
      </c>
    </row>
    <row r="247" spans="1:7">
      <c r="A247" s="13">
        <v>247</v>
      </c>
      <c r="B247" s="14">
        <v>42340</v>
      </c>
      <c r="C247" s="17">
        <v>8.1999999999999993</v>
      </c>
      <c r="D247" s="13">
        <v>3484.5999999999995</v>
      </c>
      <c r="E247" s="14">
        <v>42339</v>
      </c>
      <c r="F247" s="17">
        <v>7.6000000000000014</v>
      </c>
      <c r="G247" s="13">
        <v>3476.3999999999996</v>
      </c>
    </row>
    <row r="248" spans="1:7">
      <c r="A248" s="13">
        <v>248</v>
      </c>
      <c r="B248" s="14">
        <v>42341</v>
      </c>
      <c r="C248" s="17">
        <v>6.6000000000000014</v>
      </c>
      <c r="D248" s="13">
        <v>3491.1999999999994</v>
      </c>
      <c r="E248" s="14">
        <v>42340</v>
      </c>
      <c r="F248" s="17">
        <v>8.1999999999999993</v>
      </c>
      <c r="G248" s="13">
        <v>3484.5999999999995</v>
      </c>
    </row>
    <row r="249" spans="1:7">
      <c r="A249" s="13">
        <v>249</v>
      </c>
      <c r="B249" s="14">
        <v>42342</v>
      </c>
      <c r="C249" s="17">
        <v>3.3999999999999986</v>
      </c>
      <c r="D249" s="13">
        <v>3494.5999999999995</v>
      </c>
      <c r="E249" s="14">
        <v>42341</v>
      </c>
      <c r="F249" s="17">
        <v>6.6000000000000014</v>
      </c>
      <c r="G249" s="13">
        <v>3491.1999999999994</v>
      </c>
    </row>
    <row r="250" spans="1:7">
      <c r="A250" s="13">
        <v>250</v>
      </c>
      <c r="B250" s="14">
        <v>42343</v>
      </c>
      <c r="C250" s="17">
        <v>4.8999999999999986</v>
      </c>
      <c r="D250" s="13">
        <v>3499.4999999999995</v>
      </c>
      <c r="E250" s="14">
        <v>42342</v>
      </c>
      <c r="F250" s="17">
        <v>3.3999999999999986</v>
      </c>
      <c r="G250" s="13">
        <v>3494.5999999999995</v>
      </c>
    </row>
    <row r="251" spans="1:7">
      <c r="A251" s="13">
        <v>251</v>
      </c>
      <c r="B251" s="14">
        <v>42344</v>
      </c>
      <c r="C251" s="17">
        <v>6.1000000000000014</v>
      </c>
      <c r="D251" s="13">
        <v>3505.5999999999995</v>
      </c>
      <c r="E251" s="14">
        <v>42343</v>
      </c>
      <c r="F251" s="17">
        <v>4.8999999999999986</v>
      </c>
      <c r="G251" s="13">
        <v>3499.4999999999995</v>
      </c>
    </row>
    <row r="252" spans="1:7">
      <c r="A252" s="13">
        <v>252</v>
      </c>
      <c r="B252" s="14">
        <v>42345</v>
      </c>
      <c r="C252" s="17">
        <v>6.6000000000000014</v>
      </c>
      <c r="D252" s="13">
        <v>3512.1999999999994</v>
      </c>
      <c r="E252" s="14">
        <v>42344</v>
      </c>
      <c r="F252" s="17">
        <v>6.1000000000000014</v>
      </c>
      <c r="G252" s="13">
        <v>3505.5999999999995</v>
      </c>
    </row>
    <row r="253" spans="1:7">
      <c r="A253" s="13">
        <v>253</v>
      </c>
      <c r="B253" s="14">
        <v>42346</v>
      </c>
      <c r="C253" s="17">
        <v>2.3999999999999986</v>
      </c>
      <c r="D253" s="13">
        <v>3514.5999999999995</v>
      </c>
      <c r="E253" s="14">
        <v>42345</v>
      </c>
      <c r="F253" s="17">
        <v>6.6000000000000014</v>
      </c>
      <c r="G253" s="13">
        <v>3512.1999999999994</v>
      </c>
    </row>
    <row r="254" spans="1:7">
      <c r="A254" s="13">
        <v>254</v>
      </c>
      <c r="B254" s="14">
        <v>42347</v>
      </c>
      <c r="C254" s="17">
        <v>3.3000000000000007</v>
      </c>
      <c r="D254" s="13">
        <v>3517.8999999999996</v>
      </c>
      <c r="E254" s="14">
        <v>42346</v>
      </c>
      <c r="F254" s="17">
        <v>2.3999999999999986</v>
      </c>
      <c r="G254" s="13">
        <v>3514.5999999999995</v>
      </c>
    </row>
    <row r="255" spans="1:7">
      <c r="A255" s="13">
        <v>255</v>
      </c>
      <c r="B255" s="14">
        <v>42348</v>
      </c>
      <c r="C255" s="17">
        <v>1.8999999999999986</v>
      </c>
      <c r="D255" s="13">
        <v>3519.7999999999997</v>
      </c>
      <c r="E255" s="14">
        <v>42347</v>
      </c>
      <c r="F255" s="17">
        <v>3.3000000000000007</v>
      </c>
      <c r="G255" s="13">
        <v>3517.8999999999996</v>
      </c>
    </row>
    <row r="256" spans="1:7">
      <c r="A256" s="13">
        <v>256</v>
      </c>
      <c r="B256" s="14">
        <v>42349</v>
      </c>
      <c r="C256" s="17">
        <v>1.8999999999999986</v>
      </c>
      <c r="D256" s="13">
        <v>3521.7</v>
      </c>
      <c r="E256" s="14">
        <v>42348</v>
      </c>
      <c r="F256" s="17">
        <v>1.8999999999999986</v>
      </c>
      <c r="G256" s="13">
        <v>3519.7999999999997</v>
      </c>
    </row>
    <row r="257" spans="1:7">
      <c r="A257" s="13">
        <v>257</v>
      </c>
      <c r="B257" s="14">
        <v>42350</v>
      </c>
      <c r="C257" s="17">
        <v>4.8000000000000007</v>
      </c>
      <c r="D257" s="13">
        <v>3526.5</v>
      </c>
      <c r="E257" s="14">
        <v>42349</v>
      </c>
      <c r="F257" s="17">
        <v>1.8999999999999986</v>
      </c>
      <c r="G257" s="13">
        <v>3521.7</v>
      </c>
    </row>
    <row r="258" spans="1:7">
      <c r="A258" s="13">
        <v>258</v>
      </c>
      <c r="B258" s="14">
        <v>42351</v>
      </c>
      <c r="C258" s="17">
        <v>5.6000000000000014</v>
      </c>
      <c r="D258" s="13">
        <v>3532.1</v>
      </c>
      <c r="E258" s="14">
        <v>42350</v>
      </c>
      <c r="F258" s="17">
        <v>4.8000000000000007</v>
      </c>
      <c r="G258" s="13">
        <v>3526.5</v>
      </c>
    </row>
    <row r="259" spans="1:7">
      <c r="A259" s="13">
        <v>259</v>
      </c>
      <c r="B259" s="14">
        <v>42352</v>
      </c>
      <c r="C259" s="17">
        <v>1.1000000000000014</v>
      </c>
      <c r="D259" s="13">
        <v>3533.2</v>
      </c>
      <c r="E259" s="14">
        <v>42351</v>
      </c>
      <c r="F259" s="17">
        <v>5.6000000000000014</v>
      </c>
      <c r="G259" s="13">
        <v>3532.1</v>
      </c>
    </row>
    <row r="260" spans="1:7">
      <c r="A260" s="13">
        <v>260</v>
      </c>
      <c r="B260" s="14">
        <v>42353</v>
      </c>
      <c r="C260" s="17">
        <v>4.3000000000000007</v>
      </c>
      <c r="D260" s="13">
        <v>3537.5</v>
      </c>
      <c r="E260" s="14">
        <v>42352</v>
      </c>
      <c r="F260" s="17">
        <v>1.1000000000000014</v>
      </c>
      <c r="G260" s="13">
        <v>3533.2</v>
      </c>
    </row>
    <row r="261" spans="1:7">
      <c r="A261" s="13">
        <v>261</v>
      </c>
      <c r="B261" s="14">
        <v>42354</v>
      </c>
      <c r="C261" s="17">
        <v>4.3999999999999986</v>
      </c>
      <c r="D261" s="13">
        <v>3541.9</v>
      </c>
      <c r="E261" s="14">
        <v>42353</v>
      </c>
      <c r="F261" s="17">
        <v>4.3000000000000007</v>
      </c>
      <c r="G261" s="13">
        <v>3537.5</v>
      </c>
    </row>
    <row r="262" spans="1:7">
      <c r="A262" s="13">
        <v>262</v>
      </c>
      <c r="B262" s="14">
        <v>42355</v>
      </c>
      <c r="C262" s="17">
        <v>7.6999999999999993</v>
      </c>
      <c r="D262" s="13">
        <v>3549.6</v>
      </c>
      <c r="E262" s="14">
        <v>42354</v>
      </c>
      <c r="F262" s="17">
        <v>4.3999999999999986</v>
      </c>
      <c r="G262" s="13">
        <v>3541.9</v>
      </c>
    </row>
    <row r="263" spans="1:7">
      <c r="A263" s="13">
        <v>263</v>
      </c>
      <c r="B263" s="14">
        <v>42356</v>
      </c>
      <c r="C263" s="17">
        <v>7.3999999999999986</v>
      </c>
      <c r="D263" s="13">
        <v>3557</v>
      </c>
      <c r="E263" s="14">
        <v>42355</v>
      </c>
      <c r="F263" s="17">
        <v>7.6999999999999993</v>
      </c>
      <c r="G263" s="13">
        <v>3549.6</v>
      </c>
    </row>
    <row r="264" spans="1:7">
      <c r="A264" s="13">
        <v>264</v>
      </c>
      <c r="B264" s="14">
        <v>42357</v>
      </c>
      <c r="C264" s="17">
        <v>7.8000000000000007</v>
      </c>
      <c r="D264" s="13">
        <v>3564.8</v>
      </c>
      <c r="E264" s="14">
        <v>42356</v>
      </c>
      <c r="F264" s="17">
        <v>7.3999999999999986</v>
      </c>
      <c r="G264" s="13">
        <v>3557</v>
      </c>
    </row>
    <row r="265" spans="1:7">
      <c r="A265" s="13">
        <v>265</v>
      </c>
      <c r="B265" s="14">
        <v>42358</v>
      </c>
      <c r="C265" s="17">
        <v>3.5</v>
      </c>
      <c r="D265" s="13">
        <v>3568.3</v>
      </c>
      <c r="E265" s="14">
        <v>42357</v>
      </c>
      <c r="F265" s="17">
        <v>7.8000000000000007</v>
      </c>
      <c r="G265" s="13">
        <v>3564.8</v>
      </c>
    </row>
    <row r="266" spans="1:7">
      <c r="A266" s="13">
        <v>266</v>
      </c>
      <c r="B266" s="14">
        <v>42359</v>
      </c>
      <c r="C266" s="17">
        <v>4.6999999999999993</v>
      </c>
      <c r="D266" s="13">
        <v>3573</v>
      </c>
      <c r="E266" s="14">
        <v>42358</v>
      </c>
      <c r="F266" s="17">
        <v>3.5</v>
      </c>
      <c r="G266" s="13">
        <v>3568.3</v>
      </c>
    </row>
    <row r="267" spans="1:7">
      <c r="A267" s="13">
        <v>267</v>
      </c>
      <c r="B267" s="14">
        <v>42360</v>
      </c>
      <c r="C267" s="17">
        <v>9.1999999999999993</v>
      </c>
      <c r="D267" s="13">
        <v>3582.2</v>
      </c>
      <c r="E267" s="14">
        <v>42359</v>
      </c>
      <c r="F267" s="17">
        <v>4.6999999999999993</v>
      </c>
      <c r="G267" s="13">
        <v>3573</v>
      </c>
    </row>
    <row r="268" spans="1:7">
      <c r="A268" s="13">
        <v>268</v>
      </c>
      <c r="B268" s="14">
        <v>42361</v>
      </c>
      <c r="C268" s="17">
        <v>8.3000000000000007</v>
      </c>
      <c r="D268" s="13">
        <v>3590.5</v>
      </c>
      <c r="E268" s="14">
        <v>42360</v>
      </c>
      <c r="F268" s="17">
        <v>9.1999999999999993</v>
      </c>
      <c r="G268" s="13">
        <v>3582.2</v>
      </c>
    </row>
    <row r="269" spans="1:7">
      <c r="A269" s="13">
        <v>269</v>
      </c>
      <c r="B269" s="14">
        <v>42362</v>
      </c>
      <c r="C269" s="17">
        <v>3.1999999999999993</v>
      </c>
      <c r="D269" s="13">
        <v>3593.7</v>
      </c>
      <c r="E269" s="14">
        <v>42361</v>
      </c>
      <c r="F269" s="17">
        <v>8.3000000000000007</v>
      </c>
      <c r="G269" s="13">
        <v>3590.5</v>
      </c>
    </row>
    <row r="270" spans="1:7">
      <c r="A270" s="13">
        <v>270</v>
      </c>
      <c r="B270" s="14">
        <v>42363</v>
      </c>
      <c r="C270" s="17">
        <v>8.3000000000000007</v>
      </c>
      <c r="D270" s="13">
        <v>3602</v>
      </c>
      <c r="E270" s="14">
        <v>42362</v>
      </c>
      <c r="F270" s="17">
        <v>3.1999999999999993</v>
      </c>
      <c r="G270" s="13">
        <v>3593.7</v>
      </c>
    </row>
    <row r="271" spans="1:7">
      <c r="A271" s="13">
        <v>271</v>
      </c>
      <c r="B271" s="14">
        <v>42364</v>
      </c>
      <c r="C271" s="17">
        <v>10.7</v>
      </c>
      <c r="D271" s="13">
        <v>3612.7</v>
      </c>
      <c r="E271" s="14">
        <v>42363</v>
      </c>
      <c r="F271" s="17">
        <v>8.3000000000000007</v>
      </c>
      <c r="G271" s="13">
        <v>3602</v>
      </c>
    </row>
    <row r="272" spans="1:7">
      <c r="A272" s="13">
        <v>272</v>
      </c>
      <c r="B272" s="14">
        <v>42365</v>
      </c>
      <c r="C272" s="17">
        <v>8.1999999999999993</v>
      </c>
      <c r="D272" s="13">
        <v>3620.8999999999996</v>
      </c>
      <c r="E272" s="14">
        <v>42364</v>
      </c>
      <c r="F272" s="17">
        <v>10.7</v>
      </c>
      <c r="G272" s="13">
        <v>3612.7</v>
      </c>
    </row>
    <row r="273" spans="1:7">
      <c r="A273" s="13">
        <v>273</v>
      </c>
      <c r="B273" s="14">
        <v>42366</v>
      </c>
      <c r="C273" s="17">
        <v>7.6000000000000014</v>
      </c>
      <c r="D273" s="13">
        <v>3628.4999999999995</v>
      </c>
      <c r="E273" s="14">
        <v>42365</v>
      </c>
      <c r="F273" s="17">
        <v>8.1999999999999993</v>
      </c>
      <c r="G273" s="13">
        <v>3620.8999999999996</v>
      </c>
    </row>
    <row r="274" spans="1:7">
      <c r="A274" s="13">
        <v>274</v>
      </c>
      <c r="B274" s="14">
        <v>42367</v>
      </c>
      <c r="C274" s="17">
        <v>3.3000000000000007</v>
      </c>
      <c r="D274" s="13">
        <v>3631.7999999999997</v>
      </c>
      <c r="E274" s="14">
        <v>42366</v>
      </c>
      <c r="F274" s="17">
        <v>7.6000000000000014</v>
      </c>
      <c r="G274" s="13">
        <v>3628.4999999999995</v>
      </c>
    </row>
    <row r="275" spans="1:7">
      <c r="A275" s="13">
        <v>275</v>
      </c>
      <c r="B275" s="14">
        <v>42368</v>
      </c>
      <c r="C275" s="17">
        <v>0.39999999999999858</v>
      </c>
      <c r="D275" s="13">
        <v>3632.2</v>
      </c>
      <c r="E275" s="14">
        <v>42367</v>
      </c>
      <c r="F275" s="17">
        <v>3.3000000000000007</v>
      </c>
      <c r="G275" s="13">
        <v>3631.7999999999997</v>
      </c>
    </row>
    <row r="276" spans="1:7">
      <c r="A276" s="13">
        <v>276</v>
      </c>
      <c r="B276" s="14">
        <v>42369</v>
      </c>
      <c r="C276" s="17">
        <v>-2.6000000000000014</v>
      </c>
      <c r="D276" s="13">
        <v>3629.6</v>
      </c>
      <c r="E276" s="14">
        <v>42368</v>
      </c>
      <c r="F276" s="17">
        <v>0.39999999999999858</v>
      </c>
      <c r="G276" s="13">
        <v>3632.2</v>
      </c>
    </row>
    <row r="277" spans="1:7">
      <c r="A277" s="13">
        <v>277</v>
      </c>
      <c r="B277" s="14">
        <v>42370</v>
      </c>
      <c r="C277" s="17">
        <v>-1.1999999999999993</v>
      </c>
      <c r="D277" s="13">
        <v>3628.4</v>
      </c>
      <c r="E277" s="14">
        <v>42369</v>
      </c>
      <c r="F277" s="17">
        <v>-2.6000000000000014</v>
      </c>
      <c r="G277" s="13">
        <v>3629.6</v>
      </c>
    </row>
    <row r="278" spans="1:7">
      <c r="A278" s="13">
        <v>278</v>
      </c>
      <c r="B278" s="14">
        <v>42371</v>
      </c>
      <c r="C278" s="17">
        <v>-0.89999999999999858</v>
      </c>
      <c r="D278" s="13">
        <v>3627.5</v>
      </c>
      <c r="E278" s="14">
        <v>42370</v>
      </c>
      <c r="F278" s="17">
        <v>-1.1999999999999993</v>
      </c>
      <c r="G278" s="13">
        <v>3628.4</v>
      </c>
    </row>
    <row r="279" spans="1:7">
      <c r="A279" s="13">
        <v>279</v>
      </c>
      <c r="B279" s="14">
        <v>42372</v>
      </c>
      <c r="C279" s="17">
        <v>-4.7000000000000028</v>
      </c>
      <c r="D279" s="13">
        <v>3622.8</v>
      </c>
      <c r="E279" s="14">
        <v>42371</v>
      </c>
      <c r="F279" s="17">
        <v>-0.89999999999999858</v>
      </c>
      <c r="G279" s="13">
        <v>3627.5</v>
      </c>
    </row>
    <row r="280" spans="1:7">
      <c r="A280" s="13">
        <v>280</v>
      </c>
      <c r="B280" s="14">
        <v>42373</v>
      </c>
      <c r="C280" s="17">
        <v>-6.3999999999999986</v>
      </c>
      <c r="D280" s="13">
        <v>3616.4</v>
      </c>
      <c r="E280" s="14">
        <v>42372</v>
      </c>
      <c r="F280" s="17">
        <v>-4.7000000000000028</v>
      </c>
      <c r="G280" s="13">
        <v>3622.8</v>
      </c>
    </row>
    <row r="281" spans="1:7">
      <c r="A281" s="13">
        <v>281</v>
      </c>
      <c r="B281" s="14">
        <v>42374</v>
      </c>
      <c r="C281" s="17">
        <v>-5.6000000000000014</v>
      </c>
      <c r="D281" s="13">
        <v>3610.8</v>
      </c>
      <c r="E281" s="14">
        <v>42373</v>
      </c>
      <c r="F281" s="17">
        <v>-6.3999999999999986</v>
      </c>
      <c r="G281" s="13">
        <v>3616.4</v>
      </c>
    </row>
    <row r="282" spans="1:7">
      <c r="A282" s="13">
        <v>282</v>
      </c>
      <c r="B282" s="14">
        <v>42375</v>
      </c>
      <c r="C282" s="17">
        <v>-3.5</v>
      </c>
      <c r="D282" s="13">
        <v>3607.3</v>
      </c>
      <c r="E282" s="14">
        <v>42374</v>
      </c>
      <c r="F282" s="17">
        <v>-5.6000000000000014</v>
      </c>
      <c r="G282" s="13">
        <v>3610.8</v>
      </c>
    </row>
    <row r="283" spans="1:7">
      <c r="A283" s="13">
        <v>283</v>
      </c>
      <c r="B283" s="14">
        <v>42376</v>
      </c>
      <c r="C283" s="17">
        <v>-1.6000000000000014</v>
      </c>
      <c r="D283" s="13">
        <v>3605.7000000000003</v>
      </c>
      <c r="E283" s="14">
        <v>42375</v>
      </c>
      <c r="F283" s="17">
        <v>-3.5</v>
      </c>
      <c r="G283" s="13">
        <v>3607.3</v>
      </c>
    </row>
    <row r="284" spans="1:7">
      <c r="A284" s="13">
        <v>284</v>
      </c>
      <c r="B284" s="14">
        <v>42377</v>
      </c>
      <c r="C284" s="17">
        <v>2</v>
      </c>
      <c r="D284" s="13">
        <v>3607.7000000000003</v>
      </c>
      <c r="E284" s="14">
        <v>42376</v>
      </c>
      <c r="F284" s="17">
        <v>-1.6000000000000014</v>
      </c>
      <c r="G284" s="13">
        <v>3605.7000000000003</v>
      </c>
    </row>
    <row r="285" spans="1:7">
      <c r="A285" s="13">
        <v>285</v>
      </c>
      <c r="B285" s="14">
        <v>42378</v>
      </c>
      <c r="C285" s="17">
        <v>-3.2000000000000028</v>
      </c>
      <c r="D285" s="13">
        <v>3604.5000000000005</v>
      </c>
      <c r="E285" s="14">
        <v>42377</v>
      </c>
      <c r="F285" s="17">
        <v>2</v>
      </c>
      <c r="G285" s="13">
        <v>3607.7000000000003</v>
      </c>
    </row>
    <row r="286" spans="1:7">
      <c r="A286" s="13">
        <v>286</v>
      </c>
      <c r="B286" s="14">
        <v>42379</v>
      </c>
      <c r="C286" s="17">
        <v>0.5</v>
      </c>
      <c r="D286" s="13">
        <v>3605.0000000000005</v>
      </c>
      <c r="E286" s="14">
        <v>42378</v>
      </c>
      <c r="F286" s="17">
        <v>-3.2000000000000028</v>
      </c>
      <c r="G286" s="13">
        <v>3604.5000000000005</v>
      </c>
    </row>
    <row r="287" spans="1:7">
      <c r="A287" s="13">
        <v>287</v>
      </c>
      <c r="B287" s="14">
        <v>42380</v>
      </c>
      <c r="C287" s="17">
        <v>2.1000000000000014</v>
      </c>
      <c r="D287" s="13">
        <v>3607.1000000000004</v>
      </c>
      <c r="E287" s="14">
        <v>42379</v>
      </c>
      <c r="F287" s="17">
        <v>0.5</v>
      </c>
      <c r="G287" s="13">
        <v>3605.0000000000005</v>
      </c>
    </row>
    <row r="288" spans="1:7">
      <c r="A288" s="13">
        <v>288</v>
      </c>
      <c r="B288" s="14">
        <v>42381</v>
      </c>
      <c r="C288" s="17">
        <v>4.3000000000000007</v>
      </c>
      <c r="D288" s="13">
        <v>3611.4000000000005</v>
      </c>
      <c r="E288" s="14">
        <v>42380</v>
      </c>
      <c r="F288" s="17">
        <v>2.1000000000000014</v>
      </c>
      <c r="G288" s="13">
        <v>3607.1000000000004</v>
      </c>
    </row>
    <row r="289" spans="1:7">
      <c r="A289" s="13">
        <v>289</v>
      </c>
      <c r="B289" s="14">
        <v>42382</v>
      </c>
      <c r="C289" s="17">
        <v>3</v>
      </c>
      <c r="D289" s="13">
        <v>3614.4000000000005</v>
      </c>
      <c r="E289" s="14">
        <v>42381</v>
      </c>
      <c r="F289" s="17">
        <v>4.3000000000000007</v>
      </c>
      <c r="G289" s="13">
        <v>3611.4000000000005</v>
      </c>
    </row>
    <row r="290" spans="1:7">
      <c r="A290" s="13">
        <v>290</v>
      </c>
      <c r="B290" s="14">
        <v>42383</v>
      </c>
      <c r="C290" s="17">
        <v>0.69999999999999929</v>
      </c>
      <c r="D290" s="13">
        <v>3615.1000000000004</v>
      </c>
      <c r="E290" s="14">
        <v>42382</v>
      </c>
      <c r="F290" s="17">
        <v>3</v>
      </c>
      <c r="G290" s="13">
        <v>3614.4000000000005</v>
      </c>
    </row>
    <row r="291" spans="1:7">
      <c r="A291" s="13">
        <v>291</v>
      </c>
      <c r="B291" s="14">
        <v>42384</v>
      </c>
      <c r="C291" s="17">
        <v>0.60000000000000142</v>
      </c>
      <c r="D291" s="13">
        <v>3615.7000000000003</v>
      </c>
      <c r="E291" s="14">
        <v>42383</v>
      </c>
      <c r="F291" s="17">
        <v>0.69999999999999929</v>
      </c>
      <c r="G291" s="13">
        <v>3615.1000000000004</v>
      </c>
    </row>
    <row r="292" spans="1:7">
      <c r="A292" s="13">
        <v>292</v>
      </c>
      <c r="B292" s="14">
        <v>42385</v>
      </c>
      <c r="C292" s="17">
        <v>-1.6999999999999993</v>
      </c>
      <c r="D292" s="13">
        <v>3614.0000000000005</v>
      </c>
      <c r="E292" s="14">
        <v>42384</v>
      </c>
      <c r="F292" s="17">
        <v>0.60000000000000142</v>
      </c>
      <c r="G292" s="13">
        <v>3615.7000000000003</v>
      </c>
    </row>
    <row r="293" spans="1:7">
      <c r="A293" s="13">
        <v>293</v>
      </c>
      <c r="B293" s="14">
        <v>42386</v>
      </c>
      <c r="C293" s="17">
        <v>-3.2999999999999972</v>
      </c>
      <c r="D293" s="13">
        <v>3610.7000000000003</v>
      </c>
      <c r="E293" s="14">
        <v>42385</v>
      </c>
      <c r="F293" s="17">
        <v>-1.6999999999999993</v>
      </c>
      <c r="G293" s="13">
        <v>3614.0000000000005</v>
      </c>
    </row>
    <row r="294" spans="1:7">
      <c r="A294" s="13">
        <v>294</v>
      </c>
      <c r="B294" s="14">
        <v>42387</v>
      </c>
      <c r="C294" s="17">
        <v>-7.1000000000000014</v>
      </c>
      <c r="D294" s="13">
        <v>3603.6000000000004</v>
      </c>
      <c r="E294" s="14">
        <v>42386</v>
      </c>
      <c r="F294" s="17">
        <v>-3.2999999999999972</v>
      </c>
      <c r="G294" s="13">
        <v>3610.7000000000003</v>
      </c>
    </row>
    <row r="295" spans="1:7">
      <c r="A295" s="13">
        <v>295</v>
      </c>
      <c r="B295" s="14">
        <v>42388</v>
      </c>
      <c r="C295" s="17">
        <v>-8.3999999999999986</v>
      </c>
      <c r="D295" s="13">
        <v>3595.2000000000003</v>
      </c>
      <c r="E295" s="14">
        <v>42387</v>
      </c>
      <c r="F295" s="17">
        <v>-7.1000000000000014</v>
      </c>
      <c r="G295" s="13">
        <v>3603.6000000000004</v>
      </c>
    </row>
    <row r="296" spans="1:7">
      <c r="A296" s="13">
        <v>296</v>
      </c>
      <c r="B296" s="14">
        <v>42389</v>
      </c>
      <c r="C296" s="17">
        <v>-5.6000000000000014</v>
      </c>
      <c r="D296" s="13">
        <v>3589.6000000000004</v>
      </c>
      <c r="E296" s="14">
        <v>42388</v>
      </c>
      <c r="F296" s="17">
        <v>-8.3999999999999986</v>
      </c>
      <c r="G296" s="13">
        <v>3595.2000000000003</v>
      </c>
    </row>
    <row r="297" spans="1:7">
      <c r="A297" s="13">
        <v>297</v>
      </c>
      <c r="B297" s="14">
        <v>42390</v>
      </c>
      <c r="C297" s="17">
        <v>-5.6000000000000014</v>
      </c>
      <c r="D297" s="13">
        <v>3584.0000000000005</v>
      </c>
      <c r="E297" s="14">
        <v>42389</v>
      </c>
      <c r="F297" s="17">
        <v>-5.6000000000000014</v>
      </c>
      <c r="G297" s="13">
        <v>3589.6000000000004</v>
      </c>
    </row>
    <row r="298" spans="1:7">
      <c r="A298" s="13">
        <v>298</v>
      </c>
      <c r="B298" s="14">
        <v>42391</v>
      </c>
      <c r="C298" s="17">
        <v>-10</v>
      </c>
      <c r="D298" s="13">
        <v>3574.0000000000005</v>
      </c>
      <c r="E298" s="14">
        <v>42390</v>
      </c>
      <c r="F298" s="17">
        <v>-5.6000000000000014</v>
      </c>
      <c r="G298" s="13">
        <v>3584.0000000000005</v>
      </c>
    </row>
    <row r="299" spans="1:7">
      <c r="A299" s="13">
        <v>299</v>
      </c>
      <c r="B299" s="14">
        <v>42392</v>
      </c>
      <c r="C299" s="17">
        <v>-7.7000000000000028</v>
      </c>
      <c r="D299" s="13">
        <v>3566.3000000000006</v>
      </c>
      <c r="E299" s="14">
        <v>42391</v>
      </c>
      <c r="F299" s="17">
        <v>-10</v>
      </c>
      <c r="G299" s="13">
        <v>3574.0000000000005</v>
      </c>
    </row>
    <row r="300" spans="1:7">
      <c r="A300" s="13">
        <v>300</v>
      </c>
      <c r="B300" s="14">
        <v>42393</v>
      </c>
      <c r="C300" s="17">
        <v>2.3000000000000007</v>
      </c>
      <c r="D300" s="13">
        <v>3568.6000000000008</v>
      </c>
      <c r="E300" s="14">
        <v>42392</v>
      </c>
      <c r="F300" s="17">
        <v>-7.7000000000000028</v>
      </c>
      <c r="G300" s="13">
        <v>3566.3000000000006</v>
      </c>
    </row>
    <row r="301" spans="1:7">
      <c r="A301" s="13">
        <v>301</v>
      </c>
      <c r="B301" s="14">
        <v>42394</v>
      </c>
      <c r="C301" s="17">
        <v>4.6000000000000014</v>
      </c>
      <c r="D301" s="13">
        <v>3573.2000000000007</v>
      </c>
      <c r="E301" s="14">
        <v>42393</v>
      </c>
      <c r="F301" s="17">
        <v>2.3000000000000007</v>
      </c>
      <c r="G301" s="13">
        <v>3568.6000000000008</v>
      </c>
    </row>
    <row r="302" spans="1:7">
      <c r="A302" s="13">
        <v>302</v>
      </c>
      <c r="B302" s="14">
        <v>42395</v>
      </c>
      <c r="C302" s="17">
        <v>6.1000000000000014</v>
      </c>
      <c r="D302" s="13">
        <v>3579.3000000000006</v>
      </c>
      <c r="E302" s="14">
        <v>42394</v>
      </c>
      <c r="F302" s="17">
        <v>4.6000000000000014</v>
      </c>
      <c r="G302" s="13">
        <v>3573.2000000000007</v>
      </c>
    </row>
    <row r="303" spans="1:7">
      <c r="A303" s="13">
        <v>303</v>
      </c>
      <c r="B303" s="14">
        <v>42396</v>
      </c>
      <c r="C303" s="17">
        <v>9.6000000000000014</v>
      </c>
      <c r="D303" s="13">
        <v>3588.9000000000005</v>
      </c>
      <c r="E303" s="14">
        <v>42395</v>
      </c>
      <c r="F303" s="17">
        <v>6.1000000000000014</v>
      </c>
      <c r="G303" s="13">
        <v>3579.3000000000006</v>
      </c>
    </row>
    <row r="304" spans="1:7">
      <c r="A304" s="13">
        <v>304</v>
      </c>
      <c r="B304" s="14">
        <v>42397</v>
      </c>
      <c r="C304" s="17">
        <v>8</v>
      </c>
      <c r="D304" s="13">
        <v>3596.9000000000005</v>
      </c>
      <c r="E304" s="14">
        <v>42396</v>
      </c>
      <c r="F304" s="17">
        <v>9.6000000000000014</v>
      </c>
      <c r="G304" s="13">
        <v>3588.9000000000005</v>
      </c>
    </row>
    <row r="305" spans="1:7">
      <c r="A305" s="13">
        <v>305</v>
      </c>
      <c r="B305" s="14">
        <v>42398</v>
      </c>
      <c r="C305" s="17">
        <v>4.8999999999999986</v>
      </c>
      <c r="D305" s="13">
        <v>3601.8000000000006</v>
      </c>
      <c r="E305" s="14">
        <v>42397</v>
      </c>
      <c r="F305" s="17">
        <v>8</v>
      </c>
      <c r="G305" s="13">
        <v>3596.9000000000005</v>
      </c>
    </row>
    <row r="306" spans="1:7">
      <c r="A306" s="13">
        <v>306</v>
      </c>
      <c r="B306" s="14">
        <v>42399</v>
      </c>
      <c r="C306" s="17">
        <v>6.8999999999999986</v>
      </c>
      <c r="D306" s="13">
        <v>3608.7000000000007</v>
      </c>
      <c r="E306" s="14">
        <v>42398</v>
      </c>
      <c r="F306" s="17">
        <v>4.8999999999999986</v>
      </c>
      <c r="G306" s="13">
        <v>3601.8000000000006</v>
      </c>
    </row>
    <row r="307" spans="1:7">
      <c r="A307" s="13">
        <v>307</v>
      </c>
      <c r="B307" s="14">
        <v>42400</v>
      </c>
      <c r="C307" s="17">
        <v>3.6000000000000014</v>
      </c>
      <c r="D307" s="13">
        <v>3612.3000000000006</v>
      </c>
      <c r="E307" s="14">
        <v>42399</v>
      </c>
      <c r="F307" s="17">
        <v>6.8999999999999986</v>
      </c>
      <c r="G307" s="13">
        <v>3608.7000000000007</v>
      </c>
    </row>
    <row r="308" spans="1:7">
      <c r="A308" s="13">
        <v>308</v>
      </c>
      <c r="B308" s="14">
        <v>42401</v>
      </c>
      <c r="C308" s="17">
        <v>8.1999999999999993</v>
      </c>
      <c r="D308" s="13">
        <v>3620.5000000000005</v>
      </c>
      <c r="E308" s="14">
        <v>42400</v>
      </c>
      <c r="F308" s="17">
        <v>3.6000000000000014</v>
      </c>
      <c r="G308" s="13">
        <v>3612.3000000000006</v>
      </c>
    </row>
    <row r="309" spans="1:7">
      <c r="A309" s="13">
        <v>309</v>
      </c>
      <c r="B309" s="14">
        <v>42402</v>
      </c>
      <c r="C309" s="17">
        <v>10.199999999999999</v>
      </c>
      <c r="D309" s="13">
        <v>3630.7000000000003</v>
      </c>
      <c r="E309" s="14">
        <v>42401</v>
      </c>
      <c r="F309" s="17">
        <v>8.1999999999999993</v>
      </c>
      <c r="G309" s="13">
        <v>3620.5000000000005</v>
      </c>
    </row>
    <row r="310" spans="1:7">
      <c r="A310" s="13">
        <v>310</v>
      </c>
      <c r="B310" s="14">
        <v>42403</v>
      </c>
      <c r="C310" s="17">
        <v>4.6000000000000014</v>
      </c>
      <c r="D310" s="13">
        <v>3635.3</v>
      </c>
      <c r="E310" s="14">
        <v>42402</v>
      </c>
      <c r="F310" s="17">
        <v>10.199999999999999</v>
      </c>
      <c r="G310" s="13">
        <v>3630.7000000000003</v>
      </c>
    </row>
    <row r="311" spans="1:7">
      <c r="A311" s="13">
        <v>311</v>
      </c>
      <c r="B311" s="14">
        <v>42404</v>
      </c>
      <c r="C311" s="17">
        <v>2.3999999999999986</v>
      </c>
      <c r="D311" s="13">
        <v>3637.7000000000003</v>
      </c>
      <c r="E311" s="14">
        <v>42403</v>
      </c>
      <c r="F311" s="17">
        <v>4.6000000000000014</v>
      </c>
      <c r="G311" s="13">
        <v>3635.3</v>
      </c>
    </row>
    <row r="312" spans="1:7">
      <c r="A312" s="13">
        <v>312</v>
      </c>
      <c r="B312" s="14">
        <v>42405</v>
      </c>
      <c r="C312" s="17">
        <v>3.1999999999999993</v>
      </c>
      <c r="D312" s="13">
        <v>3640.9</v>
      </c>
      <c r="E312" s="14">
        <v>42404</v>
      </c>
      <c r="F312" s="17">
        <v>2.3999999999999986</v>
      </c>
      <c r="G312" s="13">
        <v>3637.7000000000003</v>
      </c>
    </row>
    <row r="313" spans="1:7">
      <c r="A313" s="13">
        <v>313</v>
      </c>
      <c r="B313" s="14">
        <v>42406</v>
      </c>
      <c r="C313" s="17">
        <v>5.3999999999999986</v>
      </c>
      <c r="D313" s="13">
        <v>3646.3</v>
      </c>
      <c r="E313" s="14">
        <v>42405</v>
      </c>
      <c r="F313" s="17">
        <v>3.1999999999999993</v>
      </c>
      <c r="G313" s="13">
        <v>3640.9</v>
      </c>
    </row>
    <row r="314" spans="1:7">
      <c r="A314" s="13">
        <v>314</v>
      </c>
      <c r="B314" s="14">
        <v>42407</v>
      </c>
      <c r="C314" s="17">
        <v>2.8000000000000007</v>
      </c>
      <c r="D314" s="13">
        <v>3649.1000000000004</v>
      </c>
      <c r="E314" s="14">
        <v>42406</v>
      </c>
      <c r="F314" s="17">
        <v>5.3999999999999986</v>
      </c>
      <c r="G314" s="13">
        <v>3646.3</v>
      </c>
    </row>
    <row r="315" spans="1:7">
      <c r="A315" s="13">
        <v>315</v>
      </c>
      <c r="B315" s="14">
        <v>42408</v>
      </c>
      <c r="C315" s="17">
        <v>7.6999999999999993</v>
      </c>
      <c r="D315" s="13">
        <v>3656.8</v>
      </c>
      <c r="E315" s="14">
        <v>42407</v>
      </c>
      <c r="F315" s="17">
        <v>2.8000000000000007</v>
      </c>
      <c r="G315" s="13">
        <v>3649.1000000000004</v>
      </c>
    </row>
    <row r="316" spans="1:7">
      <c r="A316" s="13">
        <v>316</v>
      </c>
      <c r="B316" s="14">
        <v>42409</v>
      </c>
      <c r="C316" s="17">
        <v>8</v>
      </c>
      <c r="D316" s="13">
        <v>3664.8</v>
      </c>
      <c r="E316" s="14">
        <v>42408</v>
      </c>
      <c r="F316" s="17">
        <v>7.6999999999999993</v>
      </c>
      <c r="G316" s="13">
        <v>3656.8</v>
      </c>
    </row>
    <row r="317" spans="1:7">
      <c r="A317" s="13">
        <v>317</v>
      </c>
      <c r="B317" s="14">
        <v>42410</v>
      </c>
      <c r="C317" s="17">
        <v>4.6999999999999993</v>
      </c>
      <c r="D317" s="13">
        <v>3669.5</v>
      </c>
      <c r="E317" s="14">
        <v>42409</v>
      </c>
      <c r="F317" s="17">
        <v>8</v>
      </c>
      <c r="G317" s="13">
        <v>3664.8</v>
      </c>
    </row>
    <row r="318" spans="1:7">
      <c r="A318" s="13">
        <v>318</v>
      </c>
      <c r="B318" s="14">
        <v>42411</v>
      </c>
      <c r="C318" s="17">
        <v>3.5</v>
      </c>
      <c r="D318" s="13">
        <v>3673</v>
      </c>
      <c r="E318" s="14">
        <v>42410</v>
      </c>
      <c r="F318" s="17">
        <v>4.6999999999999993</v>
      </c>
      <c r="G318" s="13">
        <v>3669.5</v>
      </c>
    </row>
    <row r="319" spans="1:7">
      <c r="A319" s="13">
        <v>319</v>
      </c>
      <c r="B319" s="14">
        <v>42412</v>
      </c>
      <c r="C319" s="17">
        <v>1.1999999999999993</v>
      </c>
      <c r="D319" s="13">
        <v>3674.2</v>
      </c>
      <c r="E319" s="14">
        <v>42411</v>
      </c>
      <c r="F319" s="17">
        <v>3.5</v>
      </c>
      <c r="G319" s="13">
        <v>3673</v>
      </c>
    </row>
    <row r="320" spans="1:7">
      <c r="A320" s="13">
        <v>320</v>
      </c>
      <c r="B320" s="14">
        <v>42413</v>
      </c>
      <c r="C320" s="17">
        <v>1.6000000000000014</v>
      </c>
      <c r="D320" s="13">
        <v>3675.7999999999997</v>
      </c>
      <c r="E320" s="14">
        <v>42412</v>
      </c>
      <c r="F320" s="17">
        <v>1.1999999999999993</v>
      </c>
      <c r="G320" s="13">
        <v>3674.2</v>
      </c>
    </row>
    <row r="321" spans="1:7">
      <c r="A321" s="13">
        <v>321</v>
      </c>
      <c r="B321" s="14">
        <v>42414</v>
      </c>
      <c r="C321" s="17">
        <v>6.1000000000000014</v>
      </c>
      <c r="D321" s="13">
        <v>3681.8999999999996</v>
      </c>
      <c r="E321" s="14">
        <v>42413</v>
      </c>
      <c r="F321" s="17">
        <v>1.6000000000000014</v>
      </c>
      <c r="G321" s="13">
        <v>3675.7999999999997</v>
      </c>
    </row>
    <row r="322" spans="1:7">
      <c r="A322" s="13">
        <v>322</v>
      </c>
      <c r="B322" s="14">
        <v>42415</v>
      </c>
      <c r="C322" s="17">
        <v>5.1000000000000014</v>
      </c>
      <c r="D322" s="13">
        <v>3686.9999999999995</v>
      </c>
      <c r="E322" s="14">
        <v>42414</v>
      </c>
      <c r="F322" s="17">
        <v>6.1000000000000014</v>
      </c>
      <c r="G322" s="13">
        <v>3681.8999999999996</v>
      </c>
    </row>
    <row r="323" spans="1:7">
      <c r="A323" s="13">
        <v>323</v>
      </c>
      <c r="B323" s="14">
        <v>42416</v>
      </c>
      <c r="C323" s="17">
        <v>1</v>
      </c>
      <c r="D323" s="13">
        <v>3687.9999999999995</v>
      </c>
      <c r="E323" s="14">
        <v>42415</v>
      </c>
      <c r="F323" s="17">
        <v>5.1000000000000014</v>
      </c>
      <c r="G323" s="13">
        <v>3686.9999999999995</v>
      </c>
    </row>
    <row r="324" spans="1:7">
      <c r="A324" s="13">
        <v>324</v>
      </c>
      <c r="B324" s="14">
        <v>42417</v>
      </c>
      <c r="C324" s="17">
        <v>-0.69999999999999929</v>
      </c>
      <c r="D324" s="13">
        <v>3687.2999999999997</v>
      </c>
      <c r="E324" s="14">
        <v>42416</v>
      </c>
      <c r="F324" s="17">
        <v>1</v>
      </c>
      <c r="G324" s="13">
        <v>3687.9999999999995</v>
      </c>
    </row>
    <row r="325" spans="1:7">
      <c r="A325" s="13">
        <v>325</v>
      </c>
      <c r="B325" s="14">
        <v>42418</v>
      </c>
      <c r="C325" s="17">
        <v>1.6000000000000014</v>
      </c>
      <c r="D325" s="13">
        <v>3688.8999999999996</v>
      </c>
      <c r="E325" s="14">
        <v>42417</v>
      </c>
      <c r="F325" s="17">
        <v>-0.69999999999999929</v>
      </c>
      <c r="G325" s="13">
        <v>3687.2999999999997</v>
      </c>
    </row>
    <row r="326" spans="1:7">
      <c r="A326" s="13">
        <v>326</v>
      </c>
      <c r="B326" s="14">
        <v>42419</v>
      </c>
      <c r="C326" s="17">
        <v>2</v>
      </c>
      <c r="D326" s="13">
        <v>3690.8999999999996</v>
      </c>
      <c r="E326" s="14">
        <v>42418</v>
      </c>
      <c r="F326" s="17">
        <v>1.6000000000000014</v>
      </c>
      <c r="G326" s="13">
        <v>3688.8999999999996</v>
      </c>
    </row>
    <row r="327" spans="1:7">
      <c r="A327" s="13">
        <v>327</v>
      </c>
      <c r="B327" s="14">
        <v>42420</v>
      </c>
      <c r="C327" s="17">
        <v>2.8000000000000007</v>
      </c>
      <c r="D327" s="13">
        <v>3693.7</v>
      </c>
      <c r="E327" s="14">
        <v>42419</v>
      </c>
      <c r="F327" s="17">
        <v>2</v>
      </c>
      <c r="G327" s="13">
        <v>3690.8999999999996</v>
      </c>
    </row>
    <row r="328" spans="1:7">
      <c r="A328" s="13">
        <v>328</v>
      </c>
      <c r="B328" s="14">
        <v>42421</v>
      </c>
      <c r="C328" s="17">
        <v>9.5</v>
      </c>
      <c r="D328" s="13">
        <v>3703.2</v>
      </c>
      <c r="E328" s="14">
        <v>42420</v>
      </c>
      <c r="F328" s="17">
        <v>2.8000000000000007</v>
      </c>
      <c r="G328" s="13">
        <v>3693.7</v>
      </c>
    </row>
    <row r="329" spans="1:7">
      <c r="A329" s="13">
        <v>329</v>
      </c>
      <c r="B329" s="14">
        <v>42422</v>
      </c>
      <c r="C329" s="17">
        <v>11</v>
      </c>
      <c r="D329" s="13">
        <v>3714.2</v>
      </c>
      <c r="E329" s="14">
        <v>42421</v>
      </c>
      <c r="F329" s="17">
        <v>9.5</v>
      </c>
      <c r="G329" s="13">
        <v>3703.2</v>
      </c>
    </row>
    <row r="330" spans="1:7">
      <c r="A330" s="13">
        <v>330</v>
      </c>
      <c r="B330" s="14">
        <v>42423</v>
      </c>
      <c r="C330" s="17">
        <v>2.3000000000000007</v>
      </c>
      <c r="D330" s="13">
        <v>3716.5</v>
      </c>
      <c r="E330" s="14">
        <v>42422</v>
      </c>
      <c r="F330" s="17">
        <v>11</v>
      </c>
      <c r="G330" s="13">
        <v>3714.2</v>
      </c>
    </row>
    <row r="331" spans="1:7">
      <c r="A331" s="13">
        <v>331</v>
      </c>
      <c r="B331" s="14">
        <v>42424</v>
      </c>
      <c r="C331" s="17">
        <v>1.8999999999999986</v>
      </c>
      <c r="D331" s="13">
        <v>3718.4</v>
      </c>
      <c r="E331" s="14">
        <v>42423</v>
      </c>
      <c r="F331" s="17">
        <v>2.3000000000000007</v>
      </c>
      <c r="G331" s="13">
        <v>3716.5</v>
      </c>
    </row>
    <row r="332" spans="1:7">
      <c r="A332" s="13">
        <v>332</v>
      </c>
      <c r="B332" s="14">
        <v>42425</v>
      </c>
      <c r="C332" s="17">
        <v>-0.19999999999999929</v>
      </c>
      <c r="D332" s="13">
        <v>3718.2000000000003</v>
      </c>
      <c r="E332" s="14">
        <v>42424</v>
      </c>
      <c r="F332" s="17">
        <v>1.8999999999999986</v>
      </c>
      <c r="G332" s="13">
        <v>3718.4</v>
      </c>
    </row>
    <row r="333" spans="1:7">
      <c r="A333" s="13">
        <v>333</v>
      </c>
      <c r="B333" s="14">
        <v>42426</v>
      </c>
      <c r="C333" s="17">
        <v>-0.69999999999999929</v>
      </c>
      <c r="D333" s="13">
        <v>3717.5000000000005</v>
      </c>
      <c r="E333" s="14">
        <v>42425</v>
      </c>
      <c r="F333" s="17">
        <v>-0.19999999999999929</v>
      </c>
      <c r="G333" s="13">
        <v>3718.2000000000003</v>
      </c>
    </row>
    <row r="334" spans="1:7">
      <c r="A334" s="13">
        <v>334</v>
      </c>
      <c r="B334" s="14">
        <v>42427</v>
      </c>
      <c r="C334" s="17">
        <v>-0.60000000000000142</v>
      </c>
      <c r="D334" s="13">
        <v>3716.9000000000005</v>
      </c>
      <c r="E334" s="14">
        <v>42426</v>
      </c>
      <c r="F334" s="17">
        <v>-0.69999999999999929</v>
      </c>
      <c r="G334" s="13">
        <v>3717.5000000000005</v>
      </c>
    </row>
    <row r="335" spans="1:7">
      <c r="A335" s="13">
        <v>335</v>
      </c>
      <c r="B335" s="14">
        <v>42428</v>
      </c>
      <c r="C335" s="17">
        <v>1.1999999999999993</v>
      </c>
      <c r="D335" s="13">
        <v>3718.1000000000004</v>
      </c>
      <c r="E335" s="14">
        <v>42427</v>
      </c>
      <c r="F335" s="17">
        <v>-0.60000000000000142</v>
      </c>
      <c r="G335" s="13">
        <v>3716.9000000000005</v>
      </c>
    </row>
    <row r="336" spans="1:7">
      <c r="A336" s="13">
        <v>336</v>
      </c>
      <c r="B336" s="14">
        <v>42429</v>
      </c>
      <c r="C336" s="17">
        <v>1.8000000000000007</v>
      </c>
      <c r="D336" s="13">
        <v>3719.9000000000005</v>
      </c>
      <c r="E336" s="14">
        <v>42428</v>
      </c>
      <c r="F336" s="17">
        <v>1.1999999999999993</v>
      </c>
      <c r="G336" s="13">
        <v>3718.1000000000004</v>
      </c>
    </row>
    <row r="337" spans="1:7">
      <c r="A337" s="13">
        <v>337</v>
      </c>
      <c r="B337" s="14">
        <v>42430</v>
      </c>
      <c r="C337" s="17">
        <v>-0.69999999999999929</v>
      </c>
      <c r="D337" s="13">
        <v>3719.2000000000007</v>
      </c>
      <c r="E337" s="14">
        <v>42429</v>
      </c>
      <c r="F337" s="17">
        <v>1.8000000000000007</v>
      </c>
      <c r="G337" s="13">
        <v>3719.9000000000005</v>
      </c>
    </row>
    <row r="338" spans="1:7">
      <c r="A338" s="13">
        <v>338</v>
      </c>
      <c r="B338" s="14">
        <v>42431</v>
      </c>
      <c r="C338" s="17">
        <v>1.6999999999999993</v>
      </c>
      <c r="D338" s="13">
        <v>3720.9000000000005</v>
      </c>
      <c r="E338" s="14">
        <v>42430</v>
      </c>
      <c r="F338" s="17">
        <v>-0.69999999999999929</v>
      </c>
      <c r="G338" s="13">
        <v>3719.2000000000007</v>
      </c>
    </row>
    <row r="339" spans="1:7">
      <c r="A339" s="13">
        <v>339</v>
      </c>
      <c r="B339" s="14">
        <v>42432</v>
      </c>
      <c r="C339" s="17">
        <v>2.8999999999999986</v>
      </c>
      <c r="D339" s="13">
        <v>3723.8000000000006</v>
      </c>
      <c r="E339" s="14">
        <v>42431</v>
      </c>
      <c r="F339" s="17">
        <v>1.6999999999999993</v>
      </c>
      <c r="G339" s="13">
        <v>3720.9000000000005</v>
      </c>
    </row>
    <row r="340" spans="1:7">
      <c r="A340" s="13">
        <v>340</v>
      </c>
      <c r="B340" s="14">
        <v>42433</v>
      </c>
      <c r="C340" s="17">
        <v>3</v>
      </c>
      <c r="D340" s="13">
        <v>3726.8000000000006</v>
      </c>
      <c r="E340" s="14">
        <v>42432</v>
      </c>
      <c r="F340" s="17">
        <v>2.8999999999999986</v>
      </c>
      <c r="G340" s="13">
        <v>3723.8000000000006</v>
      </c>
    </row>
    <row r="341" spans="1:7">
      <c r="A341" s="13">
        <v>341</v>
      </c>
      <c r="B341" s="14">
        <v>42434</v>
      </c>
      <c r="C341" s="17">
        <v>3.1000000000000014</v>
      </c>
      <c r="D341" s="13">
        <v>3729.9000000000005</v>
      </c>
      <c r="E341" s="14">
        <v>42433</v>
      </c>
      <c r="F341" s="17">
        <v>3</v>
      </c>
      <c r="G341" s="13">
        <v>3726.8000000000006</v>
      </c>
    </row>
    <row r="342" spans="1:7">
      <c r="A342" s="13">
        <v>342</v>
      </c>
      <c r="B342" s="14">
        <v>42435</v>
      </c>
      <c r="C342" s="17">
        <v>3.1999999999999993</v>
      </c>
      <c r="D342" s="13">
        <v>3733.1000000000004</v>
      </c>
      <c r="E342" s="14">
        <v>42434</v>
      </c>
      <c r="F342" s="17">
        <v>3.1000000000000014</v>
      </c>
      <c r="G342" s="13">
        <v>3729.9000000000005</v>
      </c>
    </row>
    <row r="343" spans="1:7">
      <c r="A343" s="13">
        <v>343</v>
      </c>
      <c r="B343" s="14">
        <v>42436</v>
      </c>
      <c r="C343" s="17">
        <v>1.6999999999999993</v>
      </c>
      <c r="D343" s="13">
        <v>3734.8</v>
      </c>
      <c r="E343" s="14">
        <v>42435</v>
      </c>
      <c r="F343" s="17">
        <v>3.1999999999999993</v>
      </c>
      <c r="G343" s="13">
        <v>3733.1000000000004</v>
      </c>
    </row>
    <row r="344" spans="1:7">
      <c r="A344" s="13">
        <v>344</v>
      </c>
      <c r="B344" s="14">
        <v>42437</v>
      </c>
      <c r="C344" s="17">
        <v>1</v>
      </c>
      <c r="D344" s="13">
        <v>3735.8</v>
      </c>
      <c r="E344" s="14">
        <v>42436</v>
      </c>
      <c r="F344" s="17">
        <v>1.6999999999999993</v>
      </c>
      <c r="G344" s="13">
        <v>3734.8</v>
      </c>
    </row>
    <row r="345" spans="1:7">
      <c r="A345" s="13">
        <v>345</v>
      </c>
      <c r="B345" s="14">
        <v>42438</v>
      </c>
      <c r="C345" s="17">
        <v>0.19999999999999929</v>
      </c>
      <c r="D345" s="13">
        <v>3736</v>
      </c>
      <c r="E345" s="14">
        <v>42437</v>
      </c>
      <c r="F345" s="17">
        <v>1</v>
      </c>
      <c r="G345" s="13">
        <v>3735.8</v>
      </c>
    </row>
    <row r="346" spans="1:7">
      <c r="A346" s="13">
        <v>346</v>
      </c>
      <c r="B346" s="14">
        <v>42439</v>
      </c>
      <c r="C346" s="17">
        <v>4.1999999999999993</v>
      </c>
      <c r="D346" s="13">
        <v>3740.2</v>
      </c>
      <c r="E346" s="14">
        <v>42438</v>
      </c>
      <c r="F346" s="17">
        <v>0.19999999999999929</v>
      </c>
      <c r="G346" s="13">
        <v>3736</v>
      </c>
    </row>
    <row r="347" spans="1:7">
      <c r="A347" s="13">
        <v>347</v>
      </c>
      <c r="B347" s="14">
        <v>42440</v>
      </c>
      <c r="C347" s="17">
        <v>4.1999999999999993</v>
      </c>
      <c r="D347" s="13">
        <v>3744.3999999999996</v>
      </c>
      <c r="E347" s="14">
        <v>42439</v>
      </c>
      <c r="F347" s="17">
        <v>4.1999999999999993</v>
      </c>
      <c r="G347" s="13">
        <v>3740.2</v>
      </c>
    </row>
    <row r="348" spans="1:7">
      <c r="A348" s="13">
        <v>348</v>
      </c>
      <c r="B348" s="14">
        <v>42441</v>
      </c>
      <c r="C348" s="17">
        <v>3.1000000000000014</v>
      </c>
      <c r="D348" s="13">
        <v>3747.4999999999995</v>
      </c>
      <c r="E348" s="14">
        <v>42440</v>
      </c>
      <c r="F348" s="17">
        <v>4.1999999999999993</v>
      </c>
      <c r="G348" s="13">
        <v>3744.3999999999996</v>
      </c>
    </row>
    <row r="349" spans="1:7">
      <c r="A349" s="13">
        <v>349</v>
      </c>
      <c r="B349" s="14">
        <v>42442</v>
      </c>
      <c r="C349" s="17">
        <v>2.8000000000000007</v>
      </c>
      <c r="D349" s="13">
        <v>3750.2999999999997</v>
      </c>
      <c r="E349" s="14">
        <v>42441</v>
      </c>
      <c r="F349" s="17">
        <v>3.1000000000000014</v>
      </c>
      <c r="G349" s="13">
        <v>3747.4999999999995</v>
      </c>
    </row>
    <row r="350" spans="1:7">
      <c r="A350" s="13">
        <v>350</v>
      </c>
      <c r="B350" s="14">
        <v>42443</v>
      </c>
      <c r="C350" s="17">
        <v>2.6000000000000014</v>
      </c>
      <c r="D350" s="13">
        <v>3752.8999999999996</v>
      </c>
      <c r="E350" s="14">
        <v>42442</v>
      </c>
      <c r="F350" s="17">
        <v>2.8000000000000007</v>
      </c>
      <c r="G350" s="13">
        <v>3750.2999999999997</v>
      </c>
    </row>
    <row r="351" spans="1:7">
      <c r="A351" s="13">
        <v>351</v>
      </c>
      <c r="B351" s="14">
        <v>42444</v>
      </c>
      <c r="C351" s="17">
        <v>2.1000000000000014</v>
      </c>
      <c r="D351" s="13">
        <v>3754.9999999999995</v>
      </c>
      <c r="E351" s="14">
        <v>42443</v>
      </c>
      <c r="F351" s="17">
        <v>2.6000000000000014</v>
      </c>
      <c r="G351" s="13">
        <v>3752.8999999999996</v>
      </c>
    </row>
    <row r="352" spans="1:7">
      <c r="A352" s="13">
        <v>352</v>
      </c>
      <c r="B352" s="14">
        <v>42445</v>
      </c>
      <c r="C352" s="17">
        <v>2.6000000000000014</v>
      </c>
      <c r="D352" s="13">
        <v>3757.5999999999995</v>
      </c>
      <c r="E352" s="14">
        <v>42444</v>
      </c>
      <c r="F352" s="17">
        <v>2.1000000000000014</v>
      </c>
      <c r="G352" s="13">
        <v>3754.9999999999995</v>
      </c>
    </row>
    <row r="353" spans="1:7">
      <c r="A353" s="13">
        <v>353</v>
      </c>
      <c r="B353" s="14">
        <v>42446</v>
      </c>
      <c r="C353" s="17">
        <v>3.3999999999999986</v>
      </c>
      <c r="D353" s="13">
        <v>3760.9999999999995</v>
      </c>
      <c r="E353" s="14">
        <v>42445</v>
      </c>
      <c r="F353" s="17">
        <v>2.6000000000000014</v>
      </c>
      <c r="G353" s="13">
        <v>3757.5999999999995</v>
      </c>
    </row>
    <row r="354" spans="1:7">
      <c r="A354" s="13">
        <v>354</v>
      </c>
      <c r="B354" s="14">
        <v>42447</v>
      </c>
      <c r="C354" s="17">
        <v>4.3999999999999986</v>
      </c>
      <c r="D354" s="13">
        <v>3765.3999999999996</v>
      </c>
      <c r="E354" s="14">
        <v>42446</v>
      </c>
      <c r="F354" s="17">
        <v>3.3999999999999986</v>
      </c>
      <c r="G354" s="13">
        <v>3760.9999999999995</v>
      </c>
    </row>
    <row r="355" spans="1:7">
      <c r="A355" s="13">
        <v>355</v>
      </c>
      <c r="B355" s="14">
        <v>42448</v>
      </c>
      <c r="C355" s="17">
        <v>4.3999999999999986</v>
      </c>
      <c r="D355" s="13">
        <v>3769.7999999999997</v>
      </c>
      <c r="E355" s="14">
        <v>42447</v>
      </c>
      <c r="F355" s="17">
        <v>4.3999999999999986</v>
      </c>
      <c r="G355" s="13">
        <v>3765.3999999999996</v>
      </c>
    </row>
    <row r="356" spans="1:7">
      <c r="A356" s="13">
        <v>356</v>
      </c>
      <c r="B356" s="14">
        <v>42449</v>
      </c>
      <c r="C356" s="17">
        <v>3.8000000000000007</v>
      </c>
      <c r="D356" s="13">
        <v>3773.6</v>
      </c>
      <c r="E356" s="14">
        <v>42448</v>
      </c>
      <c r="F356" s="17">
        <v>4.3999999999999986</v>
      </c>
      <c r="G356" s="13">
        <v>3769.7999999999997</v>
      </c>
    </row>
    <row r="357" spans="1:7">
      <c r="A357" s="13">
        <v>357</v>
      </c>
      <c r="B357" s="14">
        <v>42450</v>
      </c>
      <c r="C357" s="17">
        <v>5.8000000000000007</v>
      </c>
      <c r="D357" s="13">
        <v>3779.4</v>
      </c>
      <c r="E357" s="14">
        <v>42449</v>
      </c>
      <c r="F357" s="17">
        <v>3.8000000000000007</v>
      </c>
      <c r="G357" s="13">
        <v>3773.6</v>
      </c>
    </row>
    <row r="358" spans="1:7">
      <c r="A358" s="13">
        <v>358</v>
      </c>
      <c r="B358" s="14">
        <v>42451</v>
      </c>
      <c r="C358" s="17">
        <v>5.5</v>
      </c>
      <c r="D358" s="13">
        <v>3784.9</v>
      </c>
      <c r="E358" s="14">
        <v>42450</v>
      </c>
      <c r="F358" s="17">
        <v>5.8000000000000007</v>
      </c>
      <c r="G358" s="13">
        <v>3779.4</v>
      </c>
    </row>
    <row r="359" spans="1:7">
      <c r="A359" s="13">
        <v>359</v>
      </c>
      <c r="B359" s="14">
        <v>42452</v>
      </c>
      <c r="C359" s="17">
        <v>4.5</v>
      </c>
      <c r="D359" s="13">
        <v>3789.4</v>
      </c>
      <c r="E359" s="14">
        <v>42451</v>
      </c>
      <c r="F359" s="17">
        <v>5.5</v>
      </c>
      <c r="G359" s="13">
        <v>3784.9</v>
      </c>
    </row>
    <row r="360" spans="1:7">
      <c r="A360" s="13">
        <v>360</v>
      </c>
      <c r="B360" s="14">
        <v>42453</v>
      </c>
      <c r="C360" s="17">
        <v>4.1000000000000014</v>
      </c>
      <c r="D360" s="13">
        <v>3793.5</v>
      </c>
      <c r="E360" s="14">
        <v>42452</v>
      </c>
      <c r="F360" s="17">
        <v>4.5</v>
      </c>
      <c r="G360" s="13">
        <v>3789.4</v>
      </c>
    </row>
    <row r="361" spans="1:7">
      <c r="A361" s="13">
        <v>361</v>
      </c>
      <c r="B361" s="14">
        <v>42454</v>
      </c>
      <c r="C361" s="17">
        <v>4.8000000000000007</v>
      </c>
      <c r="D361" s="13">
        <v>3798.3</v>
      </c>
      <c r="E361" s="14">
        <v>42453</v>
      </c>
      <c r="F361" s="17">
        <v>4.1000000000000014</v>
      </c>
      <c r="G361" s="13">
        <v>3793.5</v>
      </c>
    </row>
    <row r="362" spans="1:7">
      <c r="A362" s="13">
        <v>362</v>
      </c>
      <c r="B362" s="14">
        <v>42455</v>
      </c>
      <c r="C362" s="17">
        <v>5.8999999999999986</v>
      </c>
      <c r="D362" s="13">
        <v>3804.2000000000003</v>
      </c>
      <c r="E362" s="14">
        <v>42454</v>
      </c>
      <c r="F362" s="17">
        <v>4.8000000000000007</v>
      </c>
      <c r="G362" s="13">
        <v>3798.3</v>
      </c>
    </row>
    <row r="363" spans="1:7">
      <c r="A363" s="13">
        <v>363</v>
      </c>
      <c r="B363" s="14">
        <v>42456</v>
      </c>
      <c r="C363" s="17">
        <v>9</v>
      </c>
      <c r="D363" s="13">
        <v>3813.2000000000003</v>
      </c>
      <c r="E363" s="14">
        <v>42455</v>
      </c>
      <c r="F363" s="17">
        <v>5.8999999999999986</v>
      </c>
      <c r="G363" s="13">
        <v>3804.2000000000003</v>
      </c>
    </row>
    <row r="364" spans="1:7">
      <c r="A364" s="13">
        <v>364</v>
      </c>
      <c r="B364" s="14">
        <v>42457</v>
      </c>
      <c r="C364" s="17">
        <v>10.100000000000001</v>
      </c>
      <c r="D364" s="13">
        <v>3823.3</v>
      </c>
      <c r="E364" s="14">
        <v>42456</v>
      </c>
      <c r="F364" s="17">
        <v>9</v>
      </c>
      <c r="G364" s="13">
        <v>3813.2000000000003</v>
      </c>
    </row>
    <row r="365" spans="1:7">
      <c r="A365" s="13">
        <v>365</v>
      </c>
      <c r="B365" s="14">
        <v>42458</v>
      </c>
      <c r="C365" s="17">
        <v>9.1999999999999993</v>
      </c>
      <c r="D365" s="13">
        <v>3832.5</v>
      </c>
      <c r="E365" s="14">
        <v>42457</v>
      </c>
      <c r="F365" s="17">
        <v>10.100000000000001</v>
      </c>
      <c r="G365" s="13">
        <v>3823.3</v>
      </c>
    </row>
    <row r="366" spans="1:7">
      <c r="A366" s="13">
        <v>366</v>
      </c>
      <c r="B366" s="14">
        <v>42459</v>
      </c>
      <c r="C366" s="17">
        <v>8.1000000000000014</v>
      </c>
      <c r="D366" s="13">
        <v>3840.6</v>
      </c>
      <c r="E366" s="14">
        <v>42458</v>
      </c>
      <c r="F366" s="17">
        <v>9.1999999999999993</v>
      </c>
      <c r="G366" s="13">
        <v>3832.5</v>
      </c>
    </row>
    <row r="367" spans="1:7">
      <c r="A367" s="13">
        <v>367</v>
      </c>
      <c r="B367" s="14">
        <v>42460</v>
      </c>
      <c r="C367" s="17">
        <v>10.3</v>
      </c>
      <c r="D367" s="13">
        <v>3850.9</v>
      </c>
      <c r="E367" s="14">
        <v>42459</v>
      </c>
      <c r="F367" s="17">
        <v>8.1000000000000014</v>
      </c>
      <c r="G367" s="13">
        <v>3840.6</v>
      </c>
    </row>
    <row r="368" spans="1:7">
      <c r="A368" s="13">
        <v>368</v>
      </c>
      <c r="B368" s="14">
        <v>42461</v>
      </c>
      <c r="C368" s="17">
        <v>4.8000000000000007</v>
      </c>
      <c r="D368" s="13">
        <v>3855.7000000000003</v>
      </c>
      <c r="E368" s="14">
        <v>42460</v>
      </c>
      <c r="F368" s="17">
        <v>10.3</v>
      </c>
      <c r="G368" s="13">
        <v>3850.9</v>
      </c>
    </row>
    <row r="369" spans="1:7">
      <c r="A369" s="13">
        <v>369</v>
      </c>
      <c r="B369" s="14">
        <v>42462</v>
      </c>
      <c r="C369" s="17">
        <v>6.6000000000000014</v>
      </c>
      <c r="D369" s="13">
        <v>3862.3</v>
      </c>
      <c r="E369" s="14">
        <v>42461</v>
      </c>
      <c r="F369" s="17">
        <v>4.8000000000000007</v>
      </c>
      <c r="G369" s="13">
        <v>3855.7000000000003</v>
      </c>
    </row>
    <row r="370" spans="1:7">
      <c r="A370" s="13">
        <v>370</v>
      </c>
      <c r="B370" s="14">
        <v>42463</v>
      </c>
      <c r="C370" s="17">
        <v>10.199999999999999</v>
      </c>
      <c r="D370" s="13">
        <v>3872.5</v>
      </c>
      <c r="E370" s="14">
        <v>42462</v>
      </c>
      <c r="F370" s="17">
        <v>6.6000000000000014</v>
      </c>
      <c r="G370" s="13">
        <v>3862.3</v>
      </c>
    </row>
    <row r="371" spans="1:7">
      <c r="A371" s="13">
        <v>371</v>
      </c>
      <c r="B371" s="14">
        <v>42464</v>
      </c>
      <c r="C371" s="17">
        <v>12.899999999999999</v>
      </c>
      <c r="D371" s="13">
        <v>3885.4</v>
      </c>
      <c r="E371" s="14">
        <v>42463</v>
      </c>
      <c r="F371" s="17">
        <v>10.199999999999999</v>
      </c>
      <c r="G371" s="13">
        <v>3872.5</v>
      </c>
    </row>
    <row r="372" spans="1:7">
      <c r="A372" s="13">
        <v>372</v>
      </c>
      <c r="B372" s="14">
        <v>42465</v>
      </c>
      <c r="C372" s="17">
        <v>15.9</v>
      </c>
      <c r="D372" s="13">
        <v>3901.3</v>
      </c>
      <c r="E372" s="14">
        <v>42464</v>
      </c>
      <c r="F372" s="17">
        <v>12.899999999999999</v>
      </c>
      <c r="G372" s="13">
        <v>3885.4</v>
      </c>
    </row>
    <row r="373" spans="1:7">
      <c r="A373" s="13">
        <v>373</v>
      </c>
      <c r="B373" s="14">
        <v>42466</v>
      </c>
      <c r="C373" s="17">
        <v>13.399999999999999</v>
      </c>
      <c r="D373" s="13">
        <v>3914.7000000000003</v>
      </c>
      <c r="E373" s="14">
        <v>42465</v>
      </c>
      <c r="F373" s="17">
        <v>15.9</v>
      </c>
      <c r="G373" s="13">
        <v>3901.3</v>
      </c>
    </row>
    <row r="374" spans="1:7">
      <c r="A374" s="13">
        <v>374</v>
      </c>
      <c r="B374" s="14">
        <v>42467</v>
      </c>
      <c r="C374" s="17">
        <v>12.5</v>
      </c>
      <c r="D374" s="13">
        <v>3927.2000000000003</v>
      </c>
      <c r="E374" s="14">
        <v>42466</v>
      </c>
      <c r="F374" s="17">
        <v>13.399999999999999</v>
      </c>
      <c r="G374" s="13">
        <v>3914.7000000000003</v>
      </c>
    </row>
    <row r="375" spans="1:7">
      <c r="A375" s="13">
        <v>375</v>
      </c>
      <c r="B375" s="14">
        <v>42468</v>
      </c>
      <c r="C375" s="17">
        <v>9.6000000000000014</v>
      </c>
      <c r="D375" s="13">
        <v>3936.8</v>
      </c>
      <c r="E375" s="14">
        <v>42467</v>
      </c>
      <c r="F375" s="17">
        <v>12.5</v>
      </c>
      <c r="G375" s="13">
        <v>3927.2000000000003</v>
      </c>
    </row>
    <row r="376" spans="1:7">
      <c r="A376" s="13">
        <v>376</v>
      </c>
      <c r="B376" s="14">
        <v>42469</v>
      </c>
      <c r="C376" s="17">
        <v>7.1999999999999993</v>
      </c>
      <c r="D376" s="13">
        <v>3944</v>
      </c>
      <c r="E376" s="14">
        <v>42468</v>
      </c>
      <c r="F376" s="17">
        <v>9.6000000000000014</v>
      </c>
      <c r="G376" s="13">
        <v>3936.8</v>
      </c>
    </row>
    <row r="377" spans="1:7">
      <c r="A377" s="13">
        <v>377</v>
      </c>
      <c r="B377" s="14">
        <v>42470</v>
      </c>
      <c r="C377" s="17">
        <v>6</v>
      </c>
      <c r="D377" s="13">
        <v>3950</v>
      </c>
      <c r="E377" s="14">
        <v>42469</v>
      </c>
      <c r="F377" s="17">
        <v>7.1999999999999993</v>
      </c>
      <c r="G377" s="13">
        <v>3944</v>
      </c>
    </row>
    <row r="378" spans="1:7">
      <c r="A378" s="13">
        <v>378</v>
      </c>
      <c r="B378" s="14">
        <v>42471</v>
      </c>
      <c r="C378" s="17">
        <v>8.1999999999999993</v>
      </c>
      <c r="D378" s="13">
        <v>3958.2</v>
      </c>
      <c r="E378" s="14">
        <v>42470</v>
      </c>
      <c r="F378" s="17">
        <v>6</v>
      </c>
      <c r="G378" s="13">
        <v>3950</v>
      </c>
    </row>
    <row r="379" spans="1:7">
      <c r="A379" s="13">
        <v>379</v>
      </c>
      <c r="B379" s="14">
        <v>42472</v>
      </c>
      <c r="C379" s="17">
        <v>11.899999999999999</v>
      </c>
      <c r="D379" s="13">
        <v>3970.1</v>
      </c>
      <c r="E379" s="14">
        <v>42471</v>
      </c>
      <c r="F379" s="17">
        <v>8.1999999999999993</v>
      </c>
      <c r="G379" s="13">
        <v>3958.2</v>
      </c>
    </row>
    <row r="380" spans="1:7">
      <c r="A380" s="13">
        <v>380</v>
      </c>
      <c r="B380" s="14">
        <v>42473</v>
      </c>
      <c r="C380" s="17">
        <v>12.2</v>
      </c>
      <c r="D380" s="13">
        <v>3982.2999999999997</v>
      </c>
      <c r="E380" s="14">
        <v>42472</v>
      </c>
      <c r="F380" s="17">
        <v>11.899999999999999</v>
      </c>
      <c r="G380" s="13">
        <v>3970.1</v>
      </c>
    </row>
    <row r="381" spans="1:7">
      <c r="A381" s="13">
        <v>381</v>
      </c>
      <c r="B381" s="14">
        <v>42474</v>
      </c>
      <c r="C381" s="17">
        <v>10.399999999999999</v>
      </c>
      <c r="D381" s="13">
        <v>3992.7</v>
      </c>
      <c r="E381" s="14">
        <v>42473</v>
      </c>
      <c r="F381" s="17">
        <v>12.2</v>
      </c>
      <c r="G381" s="13">
        <v>3982.2999999999997</v>
      </c>
    </row>
    <row r="382" spans="1:7">
      <c r="A382" s="13">
        <v>382</v>
      </c>
      <c r="B382" s="14">
        <v>42475</v>
      </c>
      <c r="C382" s="17">
        <v>8.3999999999999986</v>
      </c>
      <c r="D382" s="13">
        <v>4001.1</v>
      </c>
      <c r="E382" s="14">
        <v>42474</v>
      </c>
      <c r="F382" s="17">
        <v>10.399999999999999</v>
      </c>
      <c r="G382" s="13">
        <v>3992.7</v>
      </c>
    </row>
    <row r="383" spans="1:7">
      <c r="A383" s="13">
        <v>383</v>
      </c>
      <c r="B383" s="14">
        <v>42476</v>
      </c>
      <c r="C383" s="17">
        <v>12</v>
      </c>
      <c r="D383" s="13">
        <v>4013.1</v>
      </c>
      <c r="E383" s="14">
        <v>42475</v>
      </c>
      <c r="F383" s="17">
        <v>8.3999999999999986</v>
      </c>
      <c r="G383" s="13">
        <v>4001.1</v>
      </c>
    </row>
    <row r="384" spans="1:7">
      <c r="A384" s="13">
        <v>384</v>
      </c>
      <c r="B384" s="14">
        <v>42477</v>
      </c>
      <c r="C384" s="17">
        <v>10.3</v>
      </c>
      <c r="D384" s="13">
        <v>4023.4</v>
      </c>
      <c r="E384" s="14">
        <v>42476</v>
      </c>
      <c r="F384" s="17">
        <v>12</v>
      </c>
      <c r="G384" s="13">
        <v>4013.1</v>
      </c>
    </row>
    <row r="385" spans="1:7">
      <c r="A385" s="13">
        <v>385</v>
      </c>
      <c r="B385" s="14">
        <v>42478</v>
      </c>
      <c r="C385" s="17">
        <v>8.8999999999999986</v>
      </c>
      <c r="D385" s="13">
        <v>4032.3</v>
      </c>
      <c r="E385" s="14">
        <v>42477</v>
      </c>
      <c r="F385" s="17">
        <v>10.3</v>
      </c>
      <c r="G385" s="13">
        <v>4023.4</v>
      </c>
    </row>
    <row r="386" spans="1:7">
      <c r="A386" s="13">
        <v>386</v>
      </c>
      <c r="B386" s="14">
        <v>42479</v>
      </c>
      <c r="C386" s="17">
        <v>8.6000000000000014</v>
      </c>
      <c r="D386" s="13">
        <v>4040.9</v>
      </c>
      <c r="E386" s="14">
        <v>42478</v>
      </c>
      <c r="F386" s="17">
        <v>8.8999999999999986</v>
      </c>
      <c r="G386" s="13">
        <v>4032.3</v>
      </c>
    </row>
    <row r="387" spans="1:7">
      <c r="A387" s="13">
        <v>387</v>
      </c>
      <c r="B387" s="14">
        <v>42480</v>
      </c>
      <c r="C387" s="17">
        <v>7.8000000000000007</v>
      </c>
      <c r="D387" s="13">
        <v>4048.7000000000003</v>
      </c>
      <c r="E387" s="14">
        <v>42479</v>
      </c>
      <c r="F387" s="17">
        <v>8.6000000000000014</v>
      </c>
      <c r="G387" s="13">
        <v>4040.9</v>
      </c>
    </row>
    <row r="388" spans="1:7">
      <c r="A388" s="13">
        <v>388</v>
      </c>
      <c r="B388" s="14">
        <v>42481</v>
      </c>
      <c r="C388" s="17">
        <v>8.6000000000000014</v>
      </c>
      <c r="D388" s="13">
        <v>4057.3</v>
      </c>
      <c r="E388" s="14">
        <v>42480</v>
      </c>
      <c r="F388" s="17">
        <v>7.8000000000000007</v>
      </c>
      <c r="G388" s="13">
        <v>4048.7000000000003</v>
      </c>
    </row>
    <row r="389" spans="1:7">
      <c r="A389" s="13">
        <v>389</v>
      </c>
      <c r="B389" s="14">
        <v>42482</v>
      </c>
      <c r="C389" s="17">
        <v>9.5</v>
      </c>
      <c r="D389" s="13">
        <v>4066.8</v>
      </c>
      <c r="E389" s="14">
        <v>42481</v>
      </c>
      <c r="F389" s="17">
        <v>8.6000000000000014</v>
      </c>
      <c r="G389" s="13">
        <v>4057.3</v>
      </c>
    </row>
    <row r="390" spans="1:7">
      <c r="A390" s="13">
        <v>390</v>
      </c>
      <c r="B390" s="14">
        <v>42483</v>
      </c>
      <c r="C390" s="17">
        <v>7.6999999999999993</v>
      </c>
      <c r="D390" s="13">
        <v>4074.5</v>
      </c>
      <c r="E390" s="14">
        <v>42482</v>
      </c>
      <c r="F390" s="17">
        <v>9.5</v>
      </c>
      <c r="G390" s="13">
        <v>4066.8</v>
      </c>
    </row>
    <row r="391" spans="1:7">
      <c r="A391" s="13">
        <v>391</v>
      </c>
      <c r="B391" s="14">
        <v>42484</v>
      </c>
      <c r="C391" s="17">
        <v>3.6000000000000014</v>
      </c>
      <c r="D391" s="13">
        <v>4078.1</v>
      </c>
      <c r="E391" s="14">
        <v>42483</v>
      </c>
      <c r="F391" s="17">
        <v>7.6999999999999993</v>
      </c>
      <c r="G391" s="13">
        <v>4074.5</v>
      </c>
    </row>
    <row r="392" spans="1:7">
      <c r="A392" s="13">
        <v>392</v>
      </c>
      <c r="B392" s="14">
        <v>42485</v>
      </c>
      <c r="C392" s="17">
        <v>3.5</v>
      </c>
      <c r="D392" s="13">
        <v>4081.6</v>
      </c>
      <c r="E392" s="14">
        <v>42484</v>
      </c>
      <c r="F392" s="17">
        <v>3.6000000000000014</v>
      </c>
      <c r="G392" s="13">
        <v>4078.1</v>
      </c>
    </row>
    <row r="393" spans="1:7">
      <c r="A393" s="13">
        <v>393</v>
      </c>
      <c r="B393" s="14">
        <v>42486</v>
      </c>
      <c r="C393" s="17">
        <v>5.3000000000000007</v>
      </c>
      <c r="D393" s="13">
        <v>4086.9</v>
      </c>
      <c r="E393" s="14">
        <v>42485</v>
      </c>
      <c r="F393" s="17">
        <v>3.5</v>
      </c>
      <c r="G393" s="13">
        <v>4081.6</v>
      </c>
    </row>
    <row r="394" spans="1:7">
      <c r="A394" s="13">
        <v>394</v>
      </c>
      <c r="B394" s="14">
        <v>42487</v>
      </c>
      <c r="C394" s="17">
        <v>5</v>
      </c>
      <c r="D394" s="13">
        <v>4091.9</v>
      </c>
      <c r="E394" s="14">
        <v>42486</v>
      </c>
      <c r="F394" s="17">
        <v>5.3000000000000007</v>
      </c>
      <c r="G394" s="13">
        <v>4086.9</v>
      </c>
    </row>
    <row r="395" spans="1:7">
      <c r="A395" s="13">
        <v>395</v>
      </c>
      <c r="B395" s="14">
        <v>42488</v>
      </c>
      <c r="C395" s="17">
        <v>5.3999999999999986</v>
      </c>
      <c r="D395" s="13">
        <v>4097.3</v>
      </c>
      <c r="E395" s="14">
        <v>42487</v>
      </c>
      <c r="F395" s="17">
        <v>5</v>
      </c>
      <c r="G395" s="13">
        <v>4091.9</v>
      </c>
    </row>
    <row r="396" spans="1:7">
      <c r="A396" s="13">
        <v>396</v>
      </c>
      <c r="B396" s="14">
        <v>42489</v>
      </c>
      <c r="C396" s="17">
        <v>6.8999999999999986</v>
      </c>
      <c r="D396" s="13">
        <v>4104.2</v>
      </c>
      <c r="E396" s="14">
        <v>42488</v>
      </c>
      <c r="F396" s="17">
        <v>5.3999999999999986</v>
      </c>
      <c r="G396" s="13">
        <v>4097.3</v>
      </c>
    </row>
    <row r="397" spans="1:7">
      <c r="A397" s="13">
        <v>397</v>
      </c>
      <c r="B397" s="14">
        <v>42490</v>
      </c>
      <c r="C397" s="17">
        <v>10.5</v>
      </c>
      <c r="D397" s="13">
        <v>4114.7</v>
      </c>
      <c r="E397" s="14">
        <v>42489</v>
      </c>
      <c r="F397" s="17">
        <v>6.8999999999999986</v>
      </c>
      <c r="G397" s="13">
        <v>4104.2</v>
      </c>
    </row>
    <row r="398" spans="1:7">
      <c r="A398" s="13">
        <v>398</v>
      </c>
      <c r="B398" s="14">
        <v>42491</v>
      </c>
      <c r="C398" s="17">
        <v>11.8</v>
      </c>
      <c r="D398" s="13">
        <v>4126.5</v>
      </c>
      <c r="E398" s="14">
        <v>42490</v>
      </c>
      <c r="F398" s="17">
        <v>10.5</v>
      </c>
      <c r="G398" s="13">
        <v>4114.7</v>
      </c>
    </row>
    <row r="399" spans="1:7">
      <c r="A399" s="13">
        <v>399</v>
      </c>
      <c r="B399" s="14">
        <v>42492</v>
      </c>
      <c r="C399" s="17">
        <v>12.2</v>
      </c>
      <c r="D399" s="13">
        <v>4138.7</v>
      </c>
      <c r="E399" s="14">
        <v>42491</v>
      </c>
      <c r="F399" s="17">
        <v>11.8</v>
      </c>
      <c r="G399" s="13">
        <v>4126.5</v>
      </c>
    </row>
    <row r="400" spans="1:7">
      <c r="A400" s="13">
        <v>400</v>
      </c>
      <c r="B400" s="14">
        <v>42493</v>
      </c>
      <c r="C400" s="17">
        <v>11.600000000000001</v>
      </c>
      <c r="D400" s="13">
        <v>4150.3</v>
      </c>
      <c r="E400" s="14">
        <v>42492</v>
      </c>
      <c r="F400" s="17">
        <v>12.2</v>
      </c>
      <c r="G400" s="13">
        <v>4138.7</v>
      </c>
    </row>
    <row r="401" spans="1:7">
      <c r="A401" s="13">
        <v>401</v>
      </c>
      <c r="B401" s="14">
        <v>42494</v>
      </c>
      <c r="C401" s="17">
        <v>7.5</v>
      </c>
      <c r="D401" s="13">
        <v>4157.8</v>
      </c>
      <c r="E401" s="14">
        <v>42493</v>
      </c>
      <c r="F401" s="17">
        <v>11.600000000000001</v>
      </c>
      <c r="G401" s="13">
        <v>4150.3</v>
      </c>
    </row>
    <row r="402" spans="1:7">
      <c r="A402" s="13">
        <v>402</v>
      </c>
      <c r="B402" s="14">
        <v>42495</v>
      </c>
      <c r="C402" s="17">
        <v>11.7</v>
      </c>
      <c r="D402" s="13">
        <v>4169.5</v>
      </c>
      <c r="E402" s="14">
        <v>42494</v>
      </c>
      <c r="F402" s="17">
        <v>7.5</v>
      </c>
      <c r="G402" s="13">
        <v>4157.8</v>
      </c>
    </row>
    <row r="403" spans="1:7">
      <c r="A403" s="13">
        <v>403</v>
      </c>
      <c r="B403" s="14">
        <v>42496</v>
      </c>
      <c r="C403" s="17">
        <v>14.6</v>
      </c>
      <c r="D403" s="13">
        <v>4184.1000000000004</v>
      </c>
      <c r="E403" s="14">
        <v>42495</v>
      </c>
      <c r="F403" s="17">
        <v>11.7</v>
      </c>
      <c r="G403" s="13">
        <v>4169.5</v>
      </c>
    </row>
    <row r="404" spans="1:7">
      <c r="A404" s="13">
        <v>404</v>
      </c>
      <c r="B404" s="14">
        <v>42497</v>
      </c>
      <c r="C404" s="17">
        <v>15.1</v>
      </c>
      <c r="D404" s="13">
        <v>4199.2000000000007</v>
      </c>
      <c r="E404" s="14">
        <v>42496</v>
      </c>
      <c r="F404" s="17">
        <v>14.6</v>
      </c>
      <c r="G404" s="13">
        <v>4184.1000000000004</v>
      </c>
    </row>
    <row r="405" spans="1:7">
      <c r="A405" s="13">
        <v>405</v>
      </c>
      <c r="B405" s="14">
        <v>42498</v>
      </c>
      <c r="C405" s="17">
        <v>14.1</v>
      </c>
      <c r="D405" s="13">
        <v>4213.3000000000011</v>
      </c>
      <c r="E405" s="14">
        <v>42497</v>
      </c>
      <c r="F405" s="17">
        <v>15.1</v>
      </c>
      <c r="G405" s="13">
        <v>4199.2000000000007</v>
      </c>
    </row>
    <row r="406" spans="1:7">
      <c r="A406" s="13">
        <v>406</v>
      </c>
      <c r="B406" s="14">
        <v>42499</v>
      </c>
      <c r="C406" s="17">
        <v>15.2</v>
      </c>
      <c r="D406" s="13">
        <v>4228.5000000000009</v>
      </c>
      <c r="E406" s="14">
        <v>42498</v>
      </c>
      <c r="F406" s="17">
        <v>14.1</v>
      </c>
      <c r="G406" s="13">
        <v>4213.3000000000011</v>
      </c>
    </row>
    <row r="407" spans="1:7">
      <c r="A407" s="13">
        <v>407</v>
      </c>
      <c r="B407" s="14">
        <v>42500</v>
      </c>
      <c r="C407" s="17">
        <v>15.3</v>
      </c>
      <c r="D407" s="13">
        <v>4243.8000000000011</v>
      </c>
      <c r="E407" s="14">
        <v>42499</v>
      </c>
      <c r="F407" s="17">
        <v>15.2</v>
      </c>
      <c r="G407" s="13">
        <v>4228.5000000000009</v>
      </c>
    </row>
    <row r="408" spans="1:7">
      <c r="A408" s="13">
        <v>408</v>
      </c>
      <c r="B408" s="14">
        <v>42501</v>
      </c>
      <c r="C408" s="17">
        <v>15.2</v>
      </c>
      <c r="D408" s="13">
        <v>4259.0000000000009</v>
      </c>
      <c r="E408" s="14">
        <v>42500</v>
      </c>
      <c r="F408" s="17">
        <v>15.3</v>
      </c>
      <c r="G408" s="13">
        <v>4243.8000000000011</v>
      </c>
    </row>
    <row r="409" spans="1:7">
      <c r="A409" s="13">
        <v>409</v>
      </c>
      <c r="B409" s="14">
        <v>42502</v>
      </c>
      <c r="C409" s="17">
        <v>14.5</v>
      </c>
      <c r="D409" s="13">
        <v>4273.5000000000009</v>
      </c>
      <c r="E409" s="14">
        <v>42501</v>
      </c>
      <c r="F409" s="17">
        <v>15.2</v>
      </c>
      <c r="G409" s="13">
        <v>4259.0000000000009</v>
      </c>
    </row>
    <row r="410" spans="1:7">
      <c r="A410" s="13">
        <v>410</v>
      </c>
      <c r="B410" s="14">
        <v>42503</v>
      </c>
      <c r="C410" s="17">
        <v>16.7</v>
      </c>
      <c r="D410" s="13">
        <v>4290.2000000000007</v>
      </c>
      <c r="E410" s="14">
        <v>42502</v>
      </c>
      <c r="F410" s="17">
        <v>14.5</v>
      </c>
      <c r="G410" s="13">
        <v>4273.5000000000009</v>
      </c>
    </row>
    <row r="411" spans="1:7">
      <c r="A411" s="13">
        <v>411</v>
      </c>
      <c r="B411" s="14">
        <v>42504</v>
      </c>
      <c r="C411" s="17">
        <v>13.399999999999999</v>
      </c>
      <c r="D411" s="13">
        <v>4303.6000000000004</v>
      </c>
      <c r="E411" s="14">
        <v>42503</v>
      </c>
      <c r="F411" s="17">
        <v>16.7</v>
      </c>
      <c r="G411" s="13">
        <v>4290.2000000000007</v>
      </c>
    </row>
    <row r="412" spans="1:7">
      <c r="A412" s="13">
        <v>412</v>
      </c>
      <c r="B412" s="14">
        <v>42505</v>
      </c>
      <c r="C412" s="17">
        <v>7.8000000000000007</v>
      </c>
      <c r="D412" s="13">
        <v>4311.4000000000005</v>
      </c>
      <c r="E412" s="14">
        <v>42504</v>
      </c>
      <c r="F412" s="17">
        <v>13.399999999999999</v>
      </c>
      <c r="G412" s="13">
        <v>4303.6000000000004</v>
      </c>
    </row>
    <row r="413" spans="1:7">
      <c r="A413" s="13">
        <v>413</v>
      </c>
      <c r="B413" s="14">
        <v>42506</v>
      </c>
      <c r="C413" s="17">
        <v>8.3999999999999986</v>
      </c>
      <c r="D413" s="13">
        <v>4319.8</v>
      </c>
      <c r="E413" s="14">
        <v>42505</v>
      </c>
      <c r="F413" s="17">
        <v>7.8000000000000007</v>
      </c>
      <c r="G413" s="13">
        <v>4311.4000000000005</v>
      </c>
    </row>
    <row r="414" spans="1:7">
      <c r="A414" s="13">
        <v>414</v>
      </c>
      <c r="B414" s="14">
        <v>42507</v>
      </c>
      <c r="C414" s="17">
        <v>9.8000000000000007</v>
      </c>
      <c r="D414" s="13">
        <v>4329.6000000000004</v>
      </c>
      <c r="E414" s="14">
        <v>42506</v>
      </c>
      <c r="F414" s="17">
        <v>8.3999999999999986</v>
      </c>
      <c r="G414" s="13">
        <v>4319.8</v>
      </c>
    </row>
    <row r="415" spans="1:7">
      <c r="A415" s="13">
        <v>415</v>
      </c>
      <c r="B415" s="14">
        <v>42508</v>
      </c>
      <c r="C415" s="17">
        <v>13</v>
      </c>
      <c r="D415" s="13">
        <v>4342.6000000000004</v>
      </c>
      <c r="E415" s="14">
        <v>42507</v>
      </c>
      <c r="F415" s="17">
        <v>9.8000000000000007</v>
      </c>
      <c r="G415" s="13">
        <v>4329.6000000000004</v>
      </c>
    </row>
    <row r="416" spans="1:7">
      <c r="A416" s="13">
        <v>416</v>
      </c>
      <c r="B416" s="14">
        <v>42509</v>
      </c>
      <c r="C416" s="17">
        <v>14.3</v>
      </c>
      <c r="D416" s="13">
        <v>4356.9000000000005</v>
      </c>
      <c r="E416" s="14">
        <v>42508</v>
      </c>
      <c r="F416" s="17">
        <v>13</v>
      </c>
      <c r="G416" s="13">
        <v>4342.6000000000004</v>
      </c>
    </row>
    <row r="417" spans="1:7">
      <c r="A417" s="13">
        <v>417</v>
      </c>
      <c r="B417" s="14">
        <v>42510</v>
      </c>
      <c r="C417" s="17">
        <v>16.399999999999999</v>
      </c>
      <c r="D417" s="13">
        <v>4373.3</v>
      </c>
      <c r="E417" s="14">
        <v>42509</v>
      </c>
      <c r="F417" s="17">
        <v>14.3</v>
      </c>
      <c r="G417" s="13">
        <v>4356.9000000000005</v>
      </c>
    </row>
    <row r="418" spans="1:7">
      <c r="A418" s="13">
        <v>418</v>
      </c>
      <c r="B418" s="14">
        <v>42511</v>
      </c>
      <c r="C418" s="17">
        <v>16.3</v>
      </c>
      <c r="D418" s="13">
        <v>4389.6000000000004</v>
      </c>
      <c r="E418" s="14">
        <v>42510</v>
      </c>
      <c r="F418" s="17">
        <v>16.399999999999999</v>
      </c>
      <c r="G418" s="13">
        <v>4373.3</v>
      </c>
    </row>
    <row r="419" spans="1:7">
      <c r="A419" s="13">
        <v>419</v>
      </c>
      <c r="B419" s="14">
        <v>42512</v>
      </c>
      <c r="C419" s="17">
        <v>19.600000000000001</v>
      </c>
      <c r="D419" s="13">
        <v>4409.2000000000007</v>
      </c>
      <c r="E419" s="14">
        <v>42511</v>
      </c>
      <c r="F419" s="17">
        <v>16.3</v>
      </c>
      <c r="G419" s="13">
        <v>4389.6000000000004</v>
      </c>
    </row>
    <row r="420" spans="1:7">
      <c r="A420" s="13">
        <v>420</v>
      </c>
      <c r="B420" s="14">
        <v>42513</v>
      </c>
      <c r="C420" s="17">
        <v>18</v>
      </c>
      <c r="D420" s="13">
        <v>4427.2000000000007</v>
      </c>
      <c r="E420" s="14">
        <v>42512</v>
      </c>
      <c r="F420" s="17">
        <v>19.600000000000001</v>
      </c>
      <c r="G420" s="13">
        <v>4409.2000000000007</v>
      </c>
    </row>
    <row r="421" spans="1:7">
      <c r="A421" s="13">
        <v>421</v>
      </c>
      <c r="B421" s="14">
        <v>42514</v>
      </c>
      <c r="C421" s="17">
        <v>15.8</v>
      </c>
      <c r="D421" s="13">
        <v>4443.0000000000009</v>
      </c>
      <c r="E421" s="14">
        <v>42513</v>
      </c>
      <c r="F421" s="17">
        <v>18</v>
      </c>
      <c r="G421" s="13">
        <v>4427.2000000000007</v>
      </c>
    </row>
    <row r="422" spans="1:7">
      <c r="A422" s="13">
        <v>422</v>
      </c>
      <c r="B422" s="14">
        <v>42515</v>
      </c>
      <c r="C422" s="17">
        <v>14</v>
      </c>
      <c r="D422" s="13">
        <v>4457.0000000000009</v>
      </c>
      <c r="E422" s="14">
        <v>42514</v>
      </c>
      <c r="F422" s="17">
        <v>15.8</v>
      </c>
      <c r="G422" s="13">
        <v>4443.0000000000009</v>
      </c>
    </row>
    <row r="423" spans="1:7">
      <c r="A423" s="13">
        <v>423</v>
      </c>
      <c r="B423" s="14">
        <v>42516</v>
      </c>
      <c r="C423" s="17">
        <v>16</v>
      </c>
      <c r="D423" s="13">
        <v>4473.0000000000009</v>
      </c>
      <c r="E423" s="14">
        <v>42515</v>
      </c>
      <c r="F423" s="17">
        <v>14</v>
      </c>
      <c r="G423" s="13">
        <v>4457.0000000000009</v>
      </c>
    </row>
    <row r="424" spans="1:7">
      <c r="A424" s="13">
        <v>424</v>
      </c>
      <c r="B424" s="14">
        <v>42517</v>
      </c>
      <c r="C424" s="17">
        <v>16.7</v>
      </c>
      <c r="D424" s="13">
        <v>4489.7000000000007</v>
      </c>
      <c r="E424" s="14">
        <v>42516</v>
      </c>
      <c r="F424" s="17">
        <v>16</v>
      </c>
      <c r="G424" s="13">
        <v>4473.0000000000009</v>
      </c>
    </row>
    <row r="425" spans="1:7">
      <c r="A425" s="13">
        <v>425</v>
      </c>
      <c r="B425" s="14">
        <v>42518</v>
      </c>
      <c r="C425" s="17">
        <v>17.399999999999999</v>
      </c>
      <c r="D425" s="13">
        <v>4507.1000000000004</v>
      </c>
      <c r="E425" s="14">
        <v>42517</v>
      </c>
      <c r="F425" s="17">
        <v>16.7</v>
      </c>
      <c r="G425" s="13">
        <v>4489.7000000000007</v>
      </c>
    </row>
    <row r="426" spans="1:7">
      <c r="A426" s="13">
        <v>426</v>
      </c>
      <c r="B426" s="14">
        <v>42519</v>
      </c>
      <c r="C426" s="17">
        <v>18.7</v>
      </c>
      <c r="D426" s="13">
        <v>4525.8</v>
      </c>
      <c r="E426" s="14">
        <v>42518</v>
      </c>
      <c r="F426" s="17">
        <v>17.399999999999999</v>
      </c>
      <c r="G426" s="13">
        <v>4507.1000000000004</v>
      </c>
    </row>
    <row r="427" spans="1:7">
      <c r="A427" s="13">
        <v>427</v>
      </c>
      <c r="B427" s="14">
        <v>42520</v>
      </c>
      <c r="C427" s="17">
        <v>19.399999999999999</v>
      </c>
      <c r="D427" s="13">
        <v>4545.2</v>
      </c>
      <c r="E427" s="14">
        <v>42519</v>
      </c>
      <c r="F427" s="17">
        <v>18.7</v>
      </c>
      <c r="G427" s="13">
        <v>4525.8</v>
      </c>
    </row>
    <row r="428" spans="1:7">
      <c r="A428" s="13">
        <v>428</v>
      </c>
      <c r="B428" s="14">
        <v>42521</v>
      </c>
      <c r="C428" s="17">
        <v>17.8</v>
      </c>
      <c r="D428" s="13">
        <v>4563</v>
      </c>
      <c r="E428" s="14">
        <v>42520</v>
      </c>
      <c r="F428" s="17">
        <v>19.399999999999999</v>
      </c>
      <c r="G428" s="13">
        <v>4545.2</v>
      </c>
    </row>
    <row r="429" spans="1:7">
      <c r="A429" s="13">
        <v>429</v>
      </c>
      <c r="B429" s="14">
        <v>42522</v>
      </c>
      <c r="C429" s="17">
        <v>16.899999999999999</v>
      </c>
      <c r="D429" s="13">
        <v>4579.8999999999996</v>
      </c>
      <c r="E429" s="14">
        <v>42521</v>
      </c>
      <c r="F429" s="17">
        <v>17.8</v>
      </c>
      <c r="G429" s="13">
        <v>4563</v>
      </c>
    </row>
    <row r="430" spans="1:7">
      <c r="A430" s="13">
        <v>430</v>
      </c>
      <c r="B430" s="14">
        <v>42523</v>
      </c>
      <c r="C430" s="17">
        <v>16.5</v>
      </c>
      <c r="D430" s="13">
        <v>4596.3999999999996</v>
      </c>
      <c r="E430" s="14">
        <v>42522</v>
      </c>
      <c r="F430" s="17">
        <v>16.899999999999999</v>
      </c>
      <c r="G430" s="13">
        <v>4579.8999999999996</v>
      </c>
    </row>
    <row r="431" spans="1:7">
      <c r="A431" s="13">
        <v>431</v>
      </c>
      <c r="B431" s="14">
        <v>42524</v>
      </c>
      <c r="C431" s="17">
        <v>15.9</v>
      </c>
      <c r="D431" s="13">
        <v>4612.2999999999993</v>
      </c>
      <c r="E431" s="14">
        <v>42523</v>
      </c>
      <c r="F431" s="17">
        <v>16.5</v>
      </c>
      <c r="G431" s="13">
        <v>4596.3999999999996</v>
      </c>
    </row>
    <row r="432" spans="1:7">
      <c r="A432" s="13">
        <v>432</v>
      </c>
      <c r="B432" s="14">
        <v>42525</v>
      </c>
      <c r="C432" s="17">
        <v>18.100000000000001</v>
      </c>
      <c r="D432" s="13">
        <v>4630.3999999999996</v>
      </c>
      <c r="E432" s="14">
        <v>42524</v>
      </c>
      <c r="F432" s="17">
        <v>15.9</v>
      </c>
      <c r="G432" s="13">
        <v>4612.2999999999993</v>
      </c>
    </row>
    <row r="433" spans="1:7">
      <c r="A433" s="13">
        <v>433</v>
      </c>
      <c r="B433" s="14">
        <v>42526</v>
      </c>
      <c r="C433" s="17">
        <v>19.5</v>
      </c>
      <c r="D433" s="13">
        <v>4649.8999999999996</v>
      </c>
      <c r="E433" s="14">
        <v>42525</v>
      </c>
      <c r="F433" s="17">
        <v>18.100000000000001</v>
      </c>
      <c r="G433" s="13">
        <v>4630.3999999999996</v>
      </c>
    </row>
    <row r="434" spans="1:7">
      <c r="A434" s="13">
        <v>434</v>
      </c>
      <c r="B434" s="14">
        <v>42527</v>
      </c>
      <c r="C434" s="17">
        <v>18.399999999999999</v>
      </c>
      <c r="D434" s="13">
        <v>4668.2999999999993</v>
      </c>
      <c r="E434" s="14">
        <v>42526</v>
      </c>
      <c r="F434" s="17">
        <v>19.5</v>
      </c>
      <c r="G434" s="13">
        <v>4649.8999999999996</v>
      </c>
    </row>
    <row r="435" spans="1:7">
      <c r="A435" s="13">
        <v>435</v>
      </c>
      <c r="B435" s="14">
        <v>42528</v>
      </c>
      <c r="C435" s="17">
        <v>17.399999999999999</v>
      </c>
      <c r="D435" s="13">
        <v>4685.6999999999989</v>
      </c>
      <c r="E435" s="14">
        <v>42527</v>
      </c>
      <c r="F435" s="17">
        <v>18.399999999999999</v>
      </c>
      <c r="G435" s="13">
        <v>4668.2999999999993</v>
      </c>
    </row>
    <row r="436" spans="1:7">
      <c r="A436" s="13">
        <v>436</v>
      </c>
      <c r="B436" s="14">
        <v>42529</v>
      </c>
      <c r="C436" s="17">
        <v>19</v>
      </c>
      <c r="D436" s="13">
        <v>4704.6999999999989</v>
      </c>
      <c r="E436" s="14">
        <v>42528</v>
      </c>
      <c r="F436" s="17">
        <v>17.399999999999999</v>
      </c>
      <c r="G436" s="13">
        <v>4685.6999999999989</v>
      </c>
    </row>
    <row r="437" spans="1:7">
      <c r="A437" s="13">
        <v>437</v>
      </c>
      <c r="B437" s="14">
        <v>42530</v>
      </c>
      <c r="C437" s="17">
        <v>17.600000000000001</v>
      </c>
      <c r="D437" s="13">
        <v>4722.2999999999993</v>
      </c>
      <c r="E437" s="14">
        <v>42529</v>
      </c>
      <c r="F437" s="17">
        <v>19</v>
      </c>
      <c r="G437" s="13">
        <v>4704.6999999999989</v>
      </c>
    </row>
    <row r="438" spans="1:7">
      <c r="A438" s="13">
        <v>438</v>
      </c>
      <c r="B438" s="14">
        <v>42531</v>
      </c>
      <c r="C438" s="17">
        <v>17.3</v>
      </c>
      <c r="D438" s="13">
        <v>4739.5999999999995</v>
      </c>
      <c r="E438" s="14">
        <v>42530</v>
      </c>
      <c r="F438" s="17">
        <v>17.600000000000001</v>
      </c>
      <c r="G438" s="13">
        <v>4722.2999999999993</v>
      </c>
    </row>
    <row r="439" spans="1:7">
      <c r="A439" s="13">
        <v>439</v>
      </c>
      <c r="B439" s="14">
        <v>42532</v>
      </c>
      <c r="C439" s="17">
        <v>15.9</v>
      </c>
      <c r="D439" s="13">
        <v>4755.4999999999991</v>
      </c>
      <c r="E439" s="14">
        <v>42531</v>
      </c>
      <c r="F439" s="17">
        <v>17.3</v>
      </c>
      <c r="G439" s="13">
        <v>4739.5999999999995</v>
      </c>
    </row>
    <row r="440" spans="1:7">
      <c r="A440" s="13">
        <v>440</v>
      </c>
      <c r="B440" s="14">
        <v>42533</v>
      </c>
      <c r="C440" s="17">
        <v>15.9</v>
      </c>
      <c r="D440" s="13">
        <v>4771.3999999999987</v>
      </c>
      <c r="E440" s="14">
        <v>42532</v>
      </c>
      <c r="F440" s="17">
        <v>15.9</v>
      </c>
      <c r="G440" s="13">
        <v>4755.4999999999991</v>
      </c>
    </row>
    <row r="441" spans="1:7">
      <c r="A441" s="13">
        <v>441</v>
      </c>
      <c r="B441" s="14">
        <v>42534</v>
      </c>
      <c r="C441" s="17">
        <v>17.2</v>
      </c>
      <c r="D441" s="13">
        <v>4788.5999999999985</v>
      </c>
      <c r="E441" s="14">
        <v>42533</v>
      </c>
      <c r="F441" s="17">
        <v>15.9</v>
      </c>
      <c r="G441" s="13">
        <v>4771.3999999999987</v>
      </c>
    </row>
    <row r="442" spans="1:7">
      <c r="A442" s="13">
        <v>442</v>
      </c>
      <c r="B442" s="14">
        <v>42535</v>
      </c>
      <c r="C442" s="17">
        <v>17.5</v>
      </c>
      <c r="D442" s="13">
        <v>4806.0999999999985</v>
      </c>
      <c r="E442" s="14">
        <v>42534</v>
      </c>
      <c r="F442" s="17">
        <v>17.2</v>
      </c>
      <c r="G442" s="13">
        <v>4788.5999999999985</v>
      </c>
    </row>
    <row r="443" spans="1:7">
      <c r="A443" s="13">
        <v>443</v>
      </c>
      <c r="B443" s="14">
        <v>42536</v>
      </c>
      <c r="C443" s="17">
        <v>15.7</v>
      </c>
      <c r="D443" s="13">
        <v>4821.7999999999984</v>
      </c>
      <c r="E443" s="14">
        <v>42535</v>
      </c>
      <c r="F443" s="17">
        <v>17.5</v>
      </c>
      <c r="G443" s="13">
        <v>4806.0999999999985</v>
      </c>
    </row>
    <row r="444" spans="1:7">
      <c r="A444" s="13">
        <v>444</v>
      </c>
      <c r="B444" s="14">
        <v>42537</v>
      </c>
      <c r="C444" s="17">
        <v>17.600000000000001</v>
      </c>
      <c r="D444" s="13">
        <v>4839.3999999999987</v>
      </c>
      <c r="E444" s="14">
        <v>42536</v>
      </c>
      <c r="F444" s="17">
        <v>15.7</v>
      </c>
      <c r="G444" s="13">
        <v>4821.7999999999984</v>
      </c>
    </row>
    <row r="445" spans="1:7">
      <c r="A445" s="13">
        <v>445</v>
      </c>
      <c r="B445" s="14">
        <v>42538</v>
      </c>
      <c r="C445" s="17">
        <v>15.2</v>
      </c>
      <c r="D445" s="13">
        <v>4854.5999999999985</v>
      </c>
      <c r="E445" s="14">
        <v>42537</v>
      </c>
      <c r="F445" s="17">
        <v>17.600000000000001</v>
      </c>
      <c r="G445" s="13">
        <v>4839.3999999999987</v>
      </c>
    </row>
    <row r="446" spans="1:7">
      <c r="A446" s="13">
        <v>446</v>
      </c>
      <c r="B446" s="14">
        <v>42539</v>
      </c>
      <c r="C446" s="17">
        <v>17.5</v>
      </c>
      <c r="D446" s="13">
        <v>4872.0999999999985</v>
      </c>
      <c r="E446" s="14">
        <v>42538</v>
      </c>
      <c r="F446" s="17">
        <v>15.2</v>
      </c>
      <c r="G446" s="13">
        <v>4854.5999999999985</v>
      </c>
    </row>
    <row r="447" spans="1:7">
      <c r="A447" s="13">
        <v>447</v>
      </c>
      <c r="B447" s="14">
        <v>42540</v>
      </c>
      <c r="C447" s="17">
        <v>16.899999999999999</v>
      </c>
      <c r="D447" s="13">
        <v>4888.9999999999982</v>
      </c>
      <c r="E447" s="14">
        <v>42539</v>
      </c>
      <c r="F447" s="17">
        <v>17.5</v>
      </c>
      <c r="G447" s="13">
        <v>4872.0999999999985</v>
      </c>
    </row>
    <row r="448" spans="1:7">
      <c r="A448" s="13">
        <v>448</v>
      </c>
      <c r="B448" s="14">
        <v>42541</v>
      </c>
      <c r="C448" s="17">
        <v>16</v>
      </c>
      <c r="D448" s="13">
        <v>4904.9999999999982</v>
      </c>
      <c r="E448" s="14">
        <v>42540</v>
      </c>
      <c r="F448" s="17">
        <v>16.899999999999999</v>
      </c>
      <c r="G448" s="13">
        <v>4888.9999999999982</v>
      </c>
    </row>
    <row r="449" spans="1:7">
      <c r="A449" s="13">
        <v>449</v>
      </c>
      <c r="B449" s="14">
        <v>42542</v>
      </c>
      <c r="C449" s="17">
        <v>18</v>
      </c>
      <c r="D449" s="13">
        <v>4922.9999999999982</v>
      </c>
      <c r="E449" s="14">
        <v>42541</v>
      </c>
      <c r="F449" s="17">
        <v>16</v>
      </c>
      <c r="G449" s="13">
        <v>4904.9999999999982</v>
      </c>
    </row>
    <row r="450" spans="1:7">
      <c r="A450" s="13">
        <v>450</v>
      </c>
      <c r="B450" s="14">
        <v>42543</v>
      </c>
      <c r="C450" s="17">
        <v>20.100000000000001</v>
      </c>
      <c r="D450" s="13">
        <v>4943.0999999999985</v>
      </c>
      <c r="E450" s="14">
        <v>42542</v>
      </c>
      <c r="F450" s="17">
        <v>18</v>
      </c>
      <c r="G450" s="13">
        <v>4922.9999999999982</v>
      </c>
    </row>
    <row r="451" spans="1:7">
      <c r="A451" s="13">
        <v>451</v>
      </c>
      <c r="B451" s="14">
        <v>42544</v>
      </c>
      <c r="C451" s="17">
        <v>23.4</v>
      </c>
      <c r="D451" s="13">
        <v>4966.4999999999982</v>
      </c>
      <c r="E451" s="14">
        <v>42543</v>
      </c>
      <c r="F451" s="17">
        <v>20.100000000000001</v>
      </c>
      <c r="G451" s="13">
        <v>4943.0999999999985</v>
      </c>
    </row>
    <row r="452" spans="1:7">
      <c r="A452" s="13">
        <v>452</v>
      </c>
      <c r="B452" s="14">
        <v>42545</v>
      </c>
      <c r="C452" s="17">
        <v>24.8</v>
      </c>
      <c r="D452" s="13">
        <v>4991.2999999999984</v>
      </c>
      <c r="E452" s="14">
        <v>42544</v>
      </c>
      <c r="F452" s="17">
        <v>23.4</v>
      </c>
      <c r="G452" s="13">
        <v>4966.4999999999982</v>
      </c>
    </row>
    <row r="453" spans="1:7">
      <c r="A453" s="13">
        <v>453</v>
      </c>
      <c r="B453" s="14">
        <v>42546</v>
      </c>
      <c r="C453" s="17">
        <v>24.6</v>
      </c>
      <c r="D453" s="13">
        <v>5015.8999999999987</v>
      </c>
      <c r="E453" s="14">
        <v>42545</v>
      </c>
      <c r="F453" s="17">
        <v>24.8</v>
      </c>
      <c r="G453" s="13">
        <v>4991.2999999999984</v>
      </c>
    </row>
    <row r="454" spans="1:7">
      <c r="A454" s="13">
        <v>454</v>
      </c>
      <c r="B454" s="14">
        <v>42547</v>
      </c>
      <c r="C454" s="17">
        <v>18.899999999999999</v>
      </c>
      <c r="D454" s="13">
        <v>5034.7999999999984</v>
      </c>
      <c r="E454" s="14">
        <v>42546</v>
      </c>
      <c r="F454" s="17">
        <v>24.6</v>
      </c>
      <c r="G454" s="13">
        <v>5015.8999999999987</v>
      </c>
    </row>
    <row r="455" spans="1:7">
      <c r="A455" s="13">
        <v>455</v>
      </c>
      <c r="B455" s="14">
        <v>42548</v>
      </c>
      <c r="C455" s="17">
        <v>17.2</v>
      </c>
      <c r="D455" s="13">
        <v>5051.9999999999982</v>
      </c>
      <c r="E455" s="14">
        <v>42547</v>
      </c>
      <c r="F455" s="17">
        <v>18.899999999999999</v>
      </c>
      <c r="G455" s="13">
        <v>5034.7999999999984</v>
      </c>
    </row>
    <row r="456" spans="1:7">
      <c r="A456" s="13">
        <v>456</v>
      </c>
      <c r="B456" s="14">
        <v>42549</v>
      </c>
      <c r="C456" s="17">
        <v>18.100000000000001</v>
      </c>
      <c r="D456" s="13">
        <v>5070.0999999999985</v>
      </c>
      <c r="E456" s="14">
        <v>42548</v>
      </c>
      <c r="F456" s="17">
        <v>17.2</v>
      </c>
      <c r="G456" s="13">
        <v>5051.9999999999982</v>
      </c>
    </row>
    <row r="457" spans="1:7">
      <c r="A457" s="13">
        <v>457</v>
      </c>
      <c r="B457" s="14">
        <v>42550</v>
      </c>
      <c r="C457" s="17">
        <v>21.9</v>
      </c>
      <c r="D457" s="13">
        <v>5091.9999999999982</v>
      </c>
      <c r="E457" s="14">
        <v>42549</v>
      </c>
      <c r="F457" s="17">
        <v>18.100000000000001</v>
      </c>
      <c r="G457" s="13">
        <v>5070.0999999999985</v>
      </c>
    </row>
    <row r="458" spans="1:7">
      <c r="A458" s="13">
        <v>458</v>
      </c>
      <c r="B458" s="14">
        <v>42551</v>
      </c>
      <c r="C458" s="17">
        <v>20.3</v>
      </c>
      <c r="D458" s="13">
        <v>5112.2999999999984</v>
      </c>
      <c r="E458" s="14">
        <v>42550</v>
      </c>
      <c r="F458" s="17">
        <v>21.9</v>
      </c>
      <c r="G458" s="13">
        <v>5091.9999999999982</v>
      </c>
    </row>
    <row r="459" spans="1:7">
      <c r="A459" s="13">
        <v>459</v>
      </c>
      <c r="B459" s="14">
        <v>42552</v>
      </c>
      <c r="C459" s="17">
        <v>22.2</v>
      </c>
      <c r="D459" s="13">
        <v>5134.4999999999982</v>
      </c>
      <c r="E459" s="14">
        <v>42551</v>
      </c>
      <c r="F459" s="17">
        <v>20.3</v>
      </c>
      <c r="G459" s="13">
        <v>5112.2999999999984</v>
      </c>
    </row>
    <row r="460" spans="1:7">
      <c r="A460" s="13">
        <v>460</v>
      </c>
      <c r="B460" s="14">
        <v>42553</v>
      </c>
      <c r="C460" s="17">
        <v>20.2</v>
      </c>
      <c r="D460" s="13">
        <v>5154.699999999998</v>
      </c>
      <c r="E460" s="14">
        <v>42552</v>
      </c>
      <c r="F460" s="17">
        <v>22.2</v>
      </c>
      <c r="G460" s="13">
        <v>5134.4999999999982</v>
      </c>
    </row>
    <row r="461" spans="1:7">
      <c r="A461" s="13">
        <v>461</v>
      </c>
      <c r="B461" s="14">
        <v>42554</v>
      </c>
      <c r="C461" s="17">
        <v>16.2</v>
      </c>
      <c r="D461" s="13">
        <v>5170.8999999999978</v>
      </c>
      <c r="E461" s="14">
        <v>42553</v>
      </c>
      <c r="F461" s="17">
        <v>20.2</v>
      </c>
      <c r="G461" s="13">
        <v>5154.699999999998</v>
      </c>
    </row>
    <row r="462" spans="1:7">
      <c r="A462" s="13">
        <v>462</v>
      </c>
      <c r="B462" s="14">
        <v>42555</v>
      </c>
      <c r="C462" s="17">
        <v>17.100000000000001</v>
      </c>
      <c r="D462" s="13">
        <v>5187.9999999999982</v>
      </c>
      <c r="E462" s="14">
        <v>42554</v>
      </c>
      <c r="F462" s="17">
        <v>16.2</v>
      </c>
      <c r="G462" s="13">
        <v>5170.8999999999978</v>
      </c>
    </row>
    <row r="463" spans="1:7">
      <c r="A463" s="13">
        <v>463</v>
      </c>
      <c r="B463" s="14">
        <v>42556</v>
      </c>
      <c r="C463" s="17">
        <v>19.399999999999999</v>
      </c>
      <c r="D463" s="13">
        <v>5207.3999999999978</v>
      </c>
      <c r="E463" s="14">
        <v>42555</v>
      </c>
      <c r="F463" s="17">
        <v>17.100000000000001</v>
      </c>
      <c r="G463" s="13">
        <v>5187.9999999999982</v>
      </c>
    </row>
    <row r="464" spans="1:7">
      <c r="A464" s="13">
        <v>464</v>
      </c>
      <c r="B464" s="14">
        <v>42557</v>
      </c>
      <c r="C464" s="17">
        <v>17.399999999999999</v>
      </c>
      <c r="D464" s="13">
        <v>5224.7999999999975</v>
      </c>
      <c r="E464" s="14">
        <v>42556</v>
      </c>
      <c r="F464" s="17">
        <v>19.399999999999999</v>
      </c>
      <c r="G464" s="13">
        <v>5207.3999999999978</v>
      </c>
    </row>
    <row r="465" spans="1:7">
      <c r="A465" s="13">
        <v>465</v>
      </c>
      <c r="B465" s="14">
        <v>42558</v>
      </c>
      <c r="C465" s="17">
        <v>17.100000000000001</v>
      </c>
      <c r="D465" s="13">
        <v>5241.8999999999978</v>
      </c>
      <c r="E465" s="14">
        <v>42557</v>
      </c>
      <c r="F465" s="17">
        <v>17.399999999999999</v>
      </c>
      <c r="G465" s="13">
        <v>5224.7999999999975</v>
      </c>
    </row>
    <row r="466" spans="1:7">
      <c r="A466" s="13">
        <v>466</v>
      </c>
      <c r="B466" s="14">
        <v>42559</v>
      </c>
      <c r="C466" s="17">
        <v>20.8</v>
      </c>
      <c r="D466" s="13">
        <v>5262.699999999998</v>
      </c>
      <c r="E466" s="14">
        <v>42558</v>
      </c>
      <c r="F466" s="17">
        <v>17.100000000000001</v>
      </c>
      <c r="G466" s="13">
        <v>5241.8999999999978</v>
      </c>
    </row>
    <row r="467" spans="1:7">
      <c r="A467" s="13">
        <v>467</v>
      </c>
      <c r="B467" s="14">
        <v>42560</v>
      </c>
      <c r="C467" s="17">
        <v>20.6</v>
      </c>
      <c r="D467" s="13">
        <v>5283.2999999999984</v>
      </c>
      <c r="E467" s="14">
        <v>42559</v>
      </c>
      <c r="F467" s="17">
        <v>20.8</v>
      </c>
      <c r="G467" s="13">
        <v>5262.699999999998</v>
      </c>
    </row>
    <row r="468" spans="1:7">
      <c r="A468" s="13">
        <v>468</v>
      </c>
      <c r="B468" s="14">
        <v>42561</v>
      </c>
      <c r="C468" s="17">
        <v>22.7</v>
      </c>
      <c r="D468" s="13">
        <v>5305.9999999999982</v>
      </c>
      <c r="E468" s="14">
        <v>42560</v>
      </c>
      <c r="F468" s="17">
        <v>20.6</v>
      </c>
      <c r="G468" s="13">
        <v>5283.2999999999984</v>
      </c>
    </row>
    <row r="469" spans="1:7">
      <c r="A469" s="13">
        <v>469</v>
      </c>
      <c r="B469" s="14">
        <v>42562</v>
      </c>
      <c r="C469" s="17">
        <v>26.1</v>
      </c>
      <c r="D469" s="13">
        <v>5332.0999999999985</v>
      </c>
      <c r="E469" s="14">
        <v>42561</v>
      </c>
      <c r="F469" s="17">
        <v>22.7</v>
      </c>
      <c r="G469" s="13">
        <v>5305.9999999999982</v>
      </c>
    </row>
    <row r="470" spans="1:7">
      <c r="A470" s="13">
        <v>470</v>
      </c>
      <c r="B470" s="14">
        <v>42563</v>
      </c>
      <c r="C470" s="17">
        <v>21.5</v>
      </c>
      <c r="D470" s="13">
        <v>5353.5999999999985</v>
      </c>
      <c r="E470" s="14">
        <v>42562</v>
      </c>
      <c r="F470" s="17">
        <v>26.1</v>
      </c>
      <c r="G470" s="13">
        <v>5332.0999999999985</v>
      </c>
    </row>
    <row r="471" spans="1:7">
      <c r="A471" s="13">
        <v>471</v>
      </c>
      <c r="B471" s="14">
        <v>42564</v>
      </c>
      <c r="C471" s="17">
        <v>18.899999999999999</v>
      </c>
      <c r="D471" s="13">
        <v>5372.4999999999982</v>
      </c>
      <c r="E471" s="14">
        <v>42563</v>
      </c>
      <c r="F471" s="17">
        <v>21.5</v>
      </c>
      <c r="G471" s="13">
        <v>5353.5999999999985</v>
      </c>
    </row>
    <row r="472" spans="1:7">
      <c r="A472" s="13">
        <v>472</v>
      </c>
      <c r="B472" s="14">
        <v>42565</v>
      </c>
      <c r="C472" s="17">
        <v>13.899999999999999</v>
      </c>
      <c r="D472" s="13">
        <v>5386.3999999999978</v>
      </c>
      <c r="E472" s="14">
        <v>42564</v>
      </c>
      <c r="F472" s="17">
        <v>18.899999999999999</v>
      </c>
      <c r="G472" s="13">
        <v>5372.4999999999982</v>
      </c>
    </row>
    <row r="473" spans="1:7">
      <c r="A473" s="13">
        <v>473</v>
      </c>
      <c r="B473" s="14">
        <v>42566</v>
      </c>
      <c r="C473" s="17">
        <v>14.7</v>
      </c>
      <c r="D473" s="13">
        <v>5401.0999999999976</v>
      </c>
      <c r="E473" s="14">
        <v>42565</v>
      </c>
      <c r="F473" s="17">
        <v>13.899999999999999</v>
      </c>
      <c r="G473" s="13">
        <v>5386.3999999999978</v>
      </c>
    </row>
    <row r="474" spans="1:7">
      <c r="A474" s="13">
        <v>474</v>
      </c>
      <c r="B474" s="14">
        <v>42567</v>
      </c>
      <c r="C474" s="17">
        <v>17</v>
      </c>
      <c r="D474" s="13">
        <v>5418.0999999999976</v>
      </c>
      <c r="E474" s="14">
        <v>42566</v>
      </c>
      <c r="F474" s="17">
        <v>14.7</v>
      </c>
      <c r="G474" s="13">
        <v>5401.0999999999976</v>
      </c>
    </row>
    <row r="475" spans="1:7">
      <c r="A475" s="13">
        <v>475</v>
      </c>
      <c r="B475" s="14">
        <v>42568</v>
      </c>
      <c r="C475" s="17">
        <v>17.7</v>
      </c>
      <c r="D475" s="13">
        <v>5435.7999999999975</v>
      </c>
      <c r="E475" s="14">
        <v>42567</v>
      </c>
      <c r="F475" s="17">
        <v>17</v>
      </c>
      <c r="G475" s="13">
        <v>5418.0999999999976</v>
      </c>
    </row>
    <row r="476" spans="1:7">
      <c r="A476" s="13">
        <v>476</v>
      </c>
      <c r="B476" s="14">
        <v>42569</v>
      </c>
      <c r="C476" s="17">
        <v>20</v>
      </c>
      <c r="D476" s="13">
        <v>5455.7999999999975</v>
      </c>
      <c r="E476" s="14">
        <v>42568</v>
      </c>
      <c r="F476" s="17">
        <v>17.7</v>
      </c>
      <c r="G476" s="13">
        <v>5435.7999999999975</v>
      </c>
    </row>
    <row r="477" spans="1:7">
      <c r="A477" s="13">
        <v>477</v>
      </c>
      <c r="B477" s="14">
        <v>42570</v>
      </c>
      <c r="C477" s="17">
        <v>21.1</v>
      </c>
      <c r="D477" s="13">
        <v>5476.8999999999978</v>
      </c>
      <c r="E477" s="14">
        <v>42569</v>
      </c>
      <c r="F477" s="17">
        <v>20</v>
      </c>
      <c r="G477" s="13">
        <v>5455.7999999999975</v>
      </c>
    </row>
    <row r="478" spans="1:7">
      <c r="A478" s="13">
        <v>478</v>
      </c>
      <c r="B478" s="14">
        <v>42571</v>
      </c>
      <c r="C478" s="17">
        <v>21.4</v>
      </c>
      <c r="D478" s="13">
        <v>5498.2999999999975</v>
      </c>
      <c r="E478" s="14">
        <v>42570</v>
      </c>
      <c r="F478" s="17">
        <v>21.1</v>
      </c>
      <c r="G478" s="13">
        <v>5476.8999999999978</v>
      </c>
    </row>
    <row r="479" spans="1:7">
      <c r="A479" s="13">
        <v>479</v>
      </c>
      <c r="B479" s="14">
        <v>42572</v>
      </c>
      <c r="C479" s="17">
        <v>21.3</v>
      </c>
      <c r="D479" s="13">
        <v>5519.5999999999976</v>
      </c>
      <c r="E479" s="14">
        <v>42571</v>
      </c>
      <c r="F479" s="17">
        <v>21.4</v>
      </c>
      <c r="G479" s="13">
        <v>5498.2999999999975</v>
      </c>
    </row>
    <row r="480" spans="1:7">
      <c r="A480" s="13">
        <v>480</v>
      </c>
      <c r="B480" s="14">
        <v>42573</v>
      </c>
      <c r="C480" s="17">
        <v>22.3</v>
      </c>
      <c r="D480" s="13">
        <v>5541.8999999999978</v>
      </c>
      <c r="E480" s="14">
        <v>42572</v>
      </c>
      <c r="F480" s="17">
        <v>21.3</v>
      </c>
      <c r="G480" s="13">
        <v>5519.5999999999976</v>
      </c>
    </row>
    <row r="481" spans="1:7">
      <c r="A481" s="13">
        <v>481</v>
      </c>
      <c r="B481" s="14">
        <v>42574</v>
      </c>
      <c r="C481" s="17">
        <v>22.4</v>
      </c>
      <c r="D481" s="13">
        <v>5564.2999999999975</v>
      </c>
      <c r="E481" s="14">
        <v>42573</v>
      </c>
      <c r="F481" s="17">
        <v>22.3</v>
      </c>
      <c r="G481" s="13">
        <v>5541.8999999999978</v>
      </c>
    </row>
    <row r="482" spans="1:7">
      <c r="A482" s="13">
        <v>482</v>
      </c>
      <c r="B482" s="14">
        <v>42575</v>
      </c>
      <c r="C482" s="17">
        <v>20.6</v>
      </c>
      <c r="D482" s="13">
        <v>5584.8999999999978</v>
      </c>
      <c r="E482" s="14">
        <v>42574</v>
      </c>
      <c r="F482" s="17">
        <v>22.4</v>
      </c>
      <c r="G482" s="13">
        <v>5564.2999999999975</v>
      </c>
    </row>
    <row r="483" spans="1:7">
      <c r="A483" s="13">
        <v>483</v>
      </c>
      <c r="B483" s="14">
        <v>42576</v>
      </c>
      <c r="C483" s="17">
        <v>22.7</v>
      </c>
      <c r="D483" s="13">
        <v>5607.5999999999976</v>
      </c>
      <c r="E483" s="14">
        <v>42575</v>
      </c>
      <c r="F483" s="17">
        <v>20.6</v>
      </c>
      <c r="G483" s="13">
        <v>5584.8999999999978</v>
      </c>
    </row>
    <row r="484" spans="1:7">
      <c r="A484" s="13">
        <v>484</v>
      </c>
      <c r="B484" s="14">
        <v>42577</v>
      </c>
      <c r="C484" s="17">
        <v>22.1</v>
      </c>
      <c r="D484" s="13">
        <v>5629.699999999998</v>
      </c>
      <c r="E484" s="14">
        <v>42576</v>
      </c>
      <c r="F484" s="17">
        <v>22.7</v>
      </c>
      <c r="G484" s="13">
        <v>5607.5999999999976</v>
      </c>
    </row>
    <row r="485" spans="1:7">
      <c r="A485" s="13">
        <v>485</v>
      </c>
      <c r="B485" s="14">
        <v>42578</v>
      </c>
      <c r="C485" s="17">
        <v>20.6</v>
      </c>
      <c r="D485" s="13">
        <v>5650.2999999999984</v>
      </c>
      <c r="E485" s="14">
        <v>42577</v>
      </c>
      <c r="F485" s="17">
        <v>22.1</v>
      </c>
      <c r="G485" s="13">
        <v>5629.699999999998</v>
      </c>
    </row>
    <row r="486" spans="1:7">
      <c r="A486" s="13">
        <v>486</v>
      </c>
      <c r="B486" s="14">
        <v>42579</v>
      </c>
      <c r="C486" s="17">
        <v>20.8</v>
      </c>
      <c r="D486" s="13">
        <v>5671.0999999999985</v>
      </c>
      <c r="E486" s="14">
        <v>42578</v>
      </c>
      <c r="F486" s="17">
        <v>20.6</v>
      </c>
      <c r="G486" s="13">
        <v>5650.2999999999984</v>
      </c>
    </row>
    <row r="487" spans="1:7">
      <c r="A487" s="13">
        <v>487</v>
      </c>
      <c r="B487" s="14">
        <v>42580</v>
      </c>
      <c r="C487" s="17">
        <v>20.7</v>
      </c>
      <c r="D487" s="13">
        <v>5691.7999999999984</v>
      </c>
      <c r="E487" s="14">
        <v>42579</v>
      </c>
      <c r="F487" s="17">
        <v>20.8</v>
      </c>
      <c r="G487" s="13">
        <v>5671.0999999999985</v>
      </c>
    </row>
    <row r="488" spans="1:7">
      <c r="A488" s="13">
        <v>488</v>
      </c>
      <c r="B488" s="14">
        <v>42581</v>
      </c>
      <c r="C488" s="17">
        <v>22.5</v>
      </c>
      <c r="D488" s="13">
        <v>5714.2999999999984</v>
      </c>
      <c r="E488" s="14">
        <v>42580</v>
      </c>
      <c r="F488" s="17">
        <v>20.7</v>
      </c>
      <c r="G488" s="13">
        <v>5691.7999999999984</v>
      </c>
    </row>
    <row r="489" spans="1:7">
      <c r="A489" s="13">
        <v>489</v>
      </c>
      <c r="B489" s="14">
        <v>42582</v>
      </c>
      <c r="C489" s="17">
        <v>19.399999999999999</v>
      </c>
      <c r="D489" s="13">
        <v>5733.699999999998</v>
      </c>
      <c r="E489" s="14">
        <v>42581</v>
      </c>
      <c r="F489" s="17">
        <v>22.5</v>
      </c>
      <c r="G489" s="13">
        <v>5714.2999999999984</v>
      </c>
    </row>
    <row r="490" spans="1:7">
      <c r="A490" s="13">
        <v>490</v>
      </c>
      <c r="B490" s="14">
        <v>42583</v>
      </c>
      <c r="C490" s="17">
        <v>18.399999999999999</v>
      </c>
      <c r="D490" s="13">
        <v>5752.0999999999976</v>
      </c>
      <c r="E490" s="14">
        <v>42582</v>
      </c>
      <c r="F490" s="17">
        <v>19.399999999999999</v>
      </c>
      <c r="G490" s="13">
        <v>5733.699999999998</v>
      </c>
    </row>
    <row r="491" spans="1:7">
      <c r="A491" s="13">
        <v>491</v>
      </c>
      <c r="B491" s="14">
        <v>42584</v>
      </c>
      <c r="C491" s="17">
        <v>16.5</v>
      </c>
      <c r="D491" s="13">
        <v>5768.5999999999976</v>
      </c>
      <c r="E491" s="14">
        <v>42583</v>
      </c>
      <c r="F491" s="17">
        <v>18.399999999999999</v>
      </c>
      <c r="G491" s="13">
        <v>5752.0999999999976</v>
      </c>
    </row>
    <row r="492" spans="1:7">
      <c r="A492" s="13">
        <v>492</v>
      </c>
      <c r="B492" s="14">
        <v>42585</v>
      </c>
      <c r="C492" s="17">
        <v>19.100000000000001</v>
      </c>
      <c r="D492" s="13">
        <v>5787.699999999998</v>
      </c>
      <c r="E492" s="14">
        <v>42584</v>
      </c>
      <c r="F492" s="17">
        <v>16.5</v>
      </c>
      <c r="G492" s="13">
        <v>5768.5999999999976</v>
      </c>
    </row>
    <row r="493" spans="1:7">
      <c r="A493" s="13">
        <v>493</v>
      </c>
      <c r="B493" s="14">
        <v>42586</v>
      </c>
      <c r="C493" s="17">
        <v>23.6</v>
      </c>
      <c r="D493" s="13">
        <v>5811.2999999999984</v>
      </c>
      <c r="E493" s="14">
        <v>42585</v>
      </c>
      <c r="F493" s="17">
        <v>19.100000000000001</v>
      </c>
      <c r="G493" s="13">
        <v>5787.699999999998</v>
      </c>
    </row>
    <row r="494" spans="1:7">
      <c r="A494" s="13">
        <v>494</v>
      </c>
      <c r="B494" s="14">
        <v>42587</v>
      </c>
      <c r="C494" s="17">
        <v>16.8</v>
      </c>
      <c r="D494" s="13">
        <v>5828.0999999999985</v>
      </c>
      <c r="E494" s="14">
        <v>42586</v>
      </c>
      <c r="F494" s="17">
        <v>23.6</v>
      </c>
      <c r="G494" s="13">
        <v>5811.2999999999984</v>
      </c>
    </row>
    <row r="495" spans="1:7">
      <c r="A495" s="13">
        <v>495</v>
      </c>
      <c r="B495" s="14">
        <v>42588</v>
      </c>
      <c r="C495" s="17">
        <v>18.100000000000001</v>
      </c>
      <c r="D495" s="13">
        <v>5846.1999999999989</v>
      </c>
      <c r="E495" s="14">
        <v>42587</v>
      </c>
      <c r="F495" s="17">
        <v>16.8</v>
      </c>
      <c r="G495" s="13">
        <v>5828.0999999999985</v>
      </c>
    </row>
    <row r="496" spans="1:7">
      <c r="A496" s="13">
        <v>496</v>
      </c>
      <c r="B496" s="14">
        <v>42589</v>
      </c>
      <c r="C496" s="17">
        <v>18.8</v>
      </c>
      <c r="D496" s="13">
        <v>5864.9999999999991</v>
      </c>
      <c r="E496" s="14">
        <v>42588</v>
      </c>
      <c r="F496" s="17">
        <v>18.100000000000001</v>
      </c>
      <c r="G496" s="13">
        <v>5846.1999999999989</v>
      </c>
    </row>
    <row r="497" spans="1:7">
      <c r="A497" s="13">
        <v>497</v>
      </c>
      <c r="B497" s="14">
        <v>42590</v>
      </c>
      <c r="C497" s="17">
        <v>22.1</v>
      </c>
      <c r="D497" s="13">
        <v>5887.0999999999995</v>
      </c>
      <c r="E497" s="14">
        <v>42589</v>
      </c>
      <c r="F497" s="17">
        <v>18.8</v>
      </c>
      <c r="G497" s="13">
        <v>5864.9999999999991</v>
      </c>
    </row>
    <row r="498" spans="1:7">
      <c r="A498" s="13">
        <v>498</v>
      </c>
      <c r="B498" s="14">
        <v>42591</v>
      </c>
      <c r="C498" s="17">
        <v>16.3</v>
      </c>
      <c r="D498" s="13">
        <v>5903.4</v>
      </c>
      <c r="E498" s="14">
        <v>42590</v>
      </c>
      <c r="F498" s="17">
        <v>22.1</v>
      </c>
      <c r="G498" s="13">
        <v>5887.0999999999995</v>
      </c>
    </row>
    <row r="499" spans="1:7">
      <c r="A499" s="13">
        <v>499</v>
      </c>
      <c r="B499" s="14">
        <v>42592</v>
      </c>
      <c r="C499" s="17">
        <v>13.2</v>
      </c>
      <c r="D499" s="13">
        <v>5916.5999999999995</v>
      </c>
      <c r="E499" s="14">
        <v>42591</v>
      </c>
      <c r="F499" s="17">
        <v>16.3</v>
      </c>
      <c r="G499" s="13">
        <v>5903.4</v>
      </c>
    </row>
    <row r="500" spans="1:7">
      <c r="A500" s="13">
        <v>500</v>
      </c>
      <c r="B500" s="14">
        <v>42593</v>
      </c>
      <c r="C500" s="17">
        <v>13</v>
      </c>
      <c r="D500" s="13">
        <v>5929.5999999999995</v>
      </c>
      <c r="E500" s="14">
        <v>42592</v>
      </c>
      <c r="F500" s="17">
        <v>13.2</v>
      </c>
      <c r="G500" s="13">
        <v>5916.5999999999995</v>
      </c>
    </row>
    <row r="501" spans="1:7">
      <c r="A501" s="13">
        <v>501</v>
      </c>
      <c r="B501" s="14">
        <v>42594</v>
      </c>
      <c r="C501" s="17">
        <v>14.4</v>
      </c>
      <c r="D501" s="13">
        <v>5943.9999999999991</v>
      </c>
      <c r="E501" s="14">
        <v>42593</v>
      </c>
      <c r="F501" s="17">
        <v>13</v>
      </c>
      <c r="G501" s="13">
        <v>5929.5999999999995</v>
      </c>
    </row>
    <row r="502" spans="1:7">
      <c r="A502" s="13">
        <v>502</v>
      </c>
      <c r="B502" s="14">
        <v>42595</v>
      </c>
      <c r="C502" s="17">
        <v>19.7</v>
      </c>
      <c r="D502" s="13">
        <v>5963.6999999999989</v>
      </c>
      <c r="E502" s="14">
        <v>42594</v>
      </c>
      <c r="F502" s="17">
        <v>14.4</v>
      </c>
      <c r="G502" s="13">
        <v>5943.9999999999991</v>
      </c>
    </row>
    <row r="503" spans="1:7">
      <c r="A503" s="13">
        <v>503</v>
      </c>
      <c r="B503" s="14">
        <v>42596</v>
      </c>
      <c r="C503" s="17">
        <v>19.8</v>
      </c>
      <c r="D503" s="13">
        <v>5983.4999999999991</v>
      </c>
      <c r="E503" s="14">
        <v>42595</v>
      </c>
      <c r="F503" s="17">
        <v>19.7</v>
      </c>
      <c r="G503" s="13">
        <v>5963.6999999999989</v>
      </c>
    </row>
    <row r="504" spans="1:7">
      <c r="A504" s="13">
        <v>504</v>
      </c>
      <c r="B504" s="14">
        <v>42597</v>
      </c>
      <c r="C504" s="17">
        <v>19.100000000000001</v>
      </c>
      <c r="D504" s="13">
        <v>6002.5999999999995</v>
      </c>
      <c r="E504" s="14">
        <v>42596</v>
      </c>
      <c r="F504" s="17">
        <v>19.8</v>
      </c>
      <c r="G504" s="13">
        <v>5983.4999999999991</v>
      </c>
    </row>
    <row r="505" spans="1:7">
      <c r="A505" s="13">
        <v>505</v>
      </c>
      <c r="B505" s="14">
        <v>42598</v>
      </c>
      <c r="C505" s="17">
        <v>17</v>
      </c>
      <c r="D505" s="13">
        <v>6019.5999999999995</v>
      </c>
      <c r="E505" s="14">
        <v>42597</v>
      </c>
      <c r="F505" s="17">
        <v>19.100000000000001</v>
      </c>
      <c r="G505" s="13">
        <v>6002.5999999999995</v>
      </c>
    </row>
    <row r="506" spans="1:7">
      <c r="A506" s="13">
        <v>506</v>
      </c>
      <c r="B506" s="14">
        <v>42599</v>
      </c>
      <c r="C506" s="17">
        <v>15.5</v>
      </c>
      <c r="D506" s="13">
        <v>6035.0999999999995</v>
      </c>
      <c r="E506" s="14">
        <v>42598</v>
      </c>
      <c r="F506" s="17">
        <v>17</v>
      </c>
      <c r="G506" s="13">
        <v>6019.5999999999995</v>
      </c>
    </row>
    <row r="507" spans="1:7">
      <c r="A507" s="13">
        <v>507</v>
      </c>
      <c r="B507" s="14">
        <v>42600</v>
      </c>
      <c r="C507" s="17">
        <v>17</v>
      </c>
      <c r="D507" s="13">
        <v>6052.0999999999995</v>
      </c>
      <c r="E507" s="14">
        <v>42599</v>
      </c>
      <c r="F507" s="17">
        <v>15.5</v>
      </c>
      <c r="G507" s="13">
        <v>6035.0999999999995</v>
      </c>
    </row>
    <row r="508" spans="1:7">
      <c r="A508" s="13">
        <v>508</v>
      </c>
      <c r="B508" s="14">
        <v>42601</v>
      </c>
      <c r="C508" s="17">
        <v>19.100000000000001</v>
      </c>
      <c r="D508" s="13">
        <v>6071.2</v>
      </c>
      <c r="E508" s="14">
        <v>42600</v>
      </c>
      <c r="F508" s="17">
        <v>17</v>
      </c>
      <c r="G508" s="13">
        <v>6052.0999999999995</v>
      </c>
    </row>
    <row r="509" spans="1:7">
      <c r="A509" s="13">
        <v>509</v>
      </c>
      <c r="B509" s="14">
        <v>42602</v>
      </c>
      <c r="C509" s="17">
        <v>21.5</v>
      </c>
      <c r="D509" s="13">
        <v>6092.7</v>
      </c>
      <c r="E509" s="14">
        <v>42601</v>
      </c>
      <c r="F509" s="17">
        <v>19.100000000000001</v>
      </c>
      <c r="G509" s="13">
        <v>6071.2</v>
      </c>
    </row>
    <row r="510" spans="1:7">
      <c r="A510" s="13">
        <v>510</v>
      </c>
      <c r="B510" s="14">
        <v>42603</v>
      </c>
      <c r="C510" s="17">
        <v>18</v>
      </c>
      <c r="D510" s="13">
        <v>6110.7</v>
      </c>
      <c r="E510" s="14">
        <v>42602</v>
      </c>
      <c r="F510" s="17">
        <v>21.5</v>
      </c>
      <c r="G510" s="13">
        <v>6092.7</v>
      </c>
    </row>
    <row r="511" spans="1:7">
      <c r="A511" s="13">
        <v>511</v>
      </c>
      <c r="B511" s="14">
        <v>42604</v>
      </c>
      <c r="C511" s="17">
        <v>17</v>
      </c>
      <c r="D511" s="13">
        <v>6127.7</v>
      </c>
      <c r="E511" s="14">
        <v>42603</v>
      </c>
      <c r="F511" s="17">
        <v>18</v>
      </c>
      <c r="G511" s="13">
        <v>6110.7</v>
      </c>
    </row>
    <row r="512" spans="1:7">
      <c r="A512" s="13">
        <v>512</v>
      </c>
      <c r="B512" s="14">
        <v>42605</v>
      </c>
      <c r="C512" s="17">
        <v>19.2</v>
      </c>
      <c r="D512" s="13">
        <v>6146.9</v>
      </c>
      <c r="E512" s="14">
        <v>42604</v>
      </c>
      <c r="F512" s="17">
        <v>17</v>
      </c>
      <c r="G512" s="13">
        <v>6127.7</v>
      </c>
    </row>
    <row r="513" spans="1:7">
      <c r="A513" s="13">
        <v>513</v>
      </c>
      <c r="B513" s="14">
        <v>42606</v>
      </c>
      <c r="C513" s="17">
        <v>20.399999999999999</v>
      </c>
      <c r="D513" s="13">
        <v>6167.2999999999993</v>
      </c>
      <c r="E513" s="14">
        <v>42605</v>
      </c>
      <c r="F513" s="17">
        <v>19.2</v>
      </c>
      <c r="G513" s="13">
        <v>6146.9</v>
      </c>
    </row>
    <row r="514" spans="1:7">
      <c r="A514" s="13">
        <v>514</v>
      </c>
      <c r="B514" s="14">
        <v>42607</v>
      </c>
      <c r="C514" s="17">
        <v>20.5</v>
      </c>
      <c r="D514" s="13">
        <v>6187.7999999999993</v>
      </c>
      <c r="E514" s="14">
        <v>42606</v>
      </c>
      <c r="F514" s="17">
        <v>20.399999999999999</v>
      </c>
      <c r="G514" s="13">
        <v>6167.2999999999993</v>
      </c>
    </row>
    <row r="515" spans="1:7">
      <c r="A515" s="13">
        <v>515</v>
      </c>
      <c r="B515" s="14">
        <v>42608</v>
      </c>
      <c r="C515" s="17">
        <v>21.2</v>
      </c>
      <c r="D515" s="13">
        <v>6208.9999999999991</v>
      </c>
      <c r="E515" s="14">
        <v>42607</v>
      </c>
      <c r="F515" s="17">
        <v>20.5</v>
      </c>
      <c r="G515" s="13">
        <v>6187.7999999999993</v>
      </c>
    </row>
    <row r="516" spans="1:7">
      <c r="A516" s="13">
        <v>516</v>
      </c>
      <c r="B516" s="14">
        <v>42609</v>
      </c>
      <c r="C516" s="17">
        <v>21.8</v>
      </c>
      <c r="D516" s="13">
        <v>6230.7999999999993</v>
      </c>
      <c r="E516" s="14">
        <v>42608</v>
      </c>
      <c r="F516" s="17">
        <v>21.2</v>
      </c>
      <c r="G516" s="13">
        <v>6208.9999999999991</v>
      </c>
    </row>
    <row r="517" spans="1:7">
      <c r="A517" s="13">
        <v>517</v>
      </c>
      <c r="B517" s="14">
        <v>42610</v>
      </c>
      <c r="C517" s="17">
        <v>22.9</v>
      </c>
      <c r="D517" s="13">
        <v>6253.6999999999989</v>
      </c>
      <c r="E517" s="14">
        <v>42609</v>
      </c>
      <c r="F517" s="17">
        <v>21.8</v>
      </c>
      <c r="G517" s="13">
        <v>6230.7999999999993</v>
      </c>
    </row>
    <row r="518" spans="1:7">
      <c r="A518" s="13">
        <v>518</v>
      </c>
      <c r="B518" s="14">
        <v>42611</v>
      </c>
      <c r="C518" s="17">
        <v>20.5</v>
      </c>
      <c r="D518" s="13">
        <v>6274.1999999999989</v>
      </c>
      <c r="E518" s="14">
        <v>42610</v>
      </c>
      <c r="F518" s="17">
        <v>22.9</v>
      </c>
      <c r="G518" s="13">
        <v>6253.6999999999989</v>
      </c>
    </row>
    <row r="519" spans="1:7">
      <c r="A519" s="13">
        <v>519</v>
      </c>
      <c r="B519" s="14">
        <v>42612</v>
      </c>
      <c r="C519" s="17">
        <v>17.399999999999999</v>
      </c>
      <c r="D519" s="13">
        <v>6291.5999999999985</v>
      </c>
      <c r="E519" s="14">
        <v>42611</v>
      </c>
      <c r="F519" s="17">
        <v>20.5</v>
      </c>
      <c r="G519" s="13">
        <v>6274.1999999999989</v>
      </c>
    </row>
    <row r="520" spans="1:7">
      <c r="A520" s="13">
        <v>520</v>
      </c>
      <c r="B520" s="14">
        <v>42613</v>
      </c>
      <c r="C520" s="17">
        <v>16.7</v>
      </c>
      <c r="D520" s="13">
        <v>6308.2999999999984</v>
      </c>
      <c r="E520" s="14">
        <v>42612</v>
      </c>
      <c r="F520" s="17">
        <v>17.399999999999999</v>
      </c>
      <c r="G520" s="13">
        <v>6291.5999999999985</v>
      </c>
    </row>
    <row r="521" spans="1:7">
      <c r="A521" s="13">
        <v>521</v>
      </c>
      <c r="B521" s="14">
        <v>42614</v>
      </c>
      <c r="C521" s="17">
        <v>19</v>
      </c>
      <c r="D521" s="13">
        <v>6327.2999999999984</v>
      </c>
      <c r="E521" s="14">
        <v>42613</v>
      </c>
      <c r="F521" s="17">
        <v>16.7</v>
      </c>
      <c r="G521" s="13">
        <v>6308.2999999999984</v>
      </c>
    </row>
    <row r="522" spans="1:7">
      <c r="A522" s="13">
        <v>522</v>
      </c>
      <c r="B522" s="14">
        <v>42615</v>
      </c>
      <c r="C522" s="17">
        <v>21.2</v>
      </c>
      <c r="D522" s="13">
        <v>6348.4999999999982</v>
      </c>
      <c r="E522" s="14">
        <v>42614</v>
      </c>
      <c r="F522" s="17">
        <v>19</v>
      </c>
      <c r="G522" s="13">
        <v>6327.2999999999984</v>
      </c>
    </row>
    <row r="523" spans="1:7">
      <c r="A523" s="13">
        <v>523</v>
      </c>
      <c r="B523" s="14">
        <v>42616</v>
      </c>
      <c r="C523" s="17">
        <v>20</v>
      </c>
      <c r="D523" s="13">
        <v>6368.4999999999982</v>
      </c>
      <c r="E523" s="14">
        <v>42615</v>
      </c>
      <c r="F523" s="17">
        <v>21.2</v>
      </c>
      <c r="G523" s="13">
        <v>6348.4999999999982</v>
      </c>
    </row>
    <row r="524" spans="1:7">
      <c r="A524" s="13">
        <v>524</v>
      </c>
      <c r="B524" s="14">
        <v>42617</v>
      </c>
      <c r="C524" s="17">
        <v>20</v>
      </c>
      <c r="D524" s="13">
        <v>6388.4999999999982</v>
      </c>
      <c r="E524" s="14">
        <v>42616</v>
      </c>
      <c r="F524" s="17">
        <v>20</v>
      </c>
      <c r="G524" s="13">
        <v>6368.4999999999982</v>
      </c>
    </row>
    <row r="525" spans="1:7">
      <c r="A525" s="13">
        <v>525</v>
      </c>
      <c r="B525" s="14">
        <v>42618</v>
      </c>
      <c r="C525" s="17">
        <v>16.2</v>
      </c>
      <c r="D525" s="13">
        <v>6404.699999999998</v>
      </c>
      <c r="E525" s="14">
        <v>42617</v>
      </c>
      <c r="F525" s="17">
        <v>20</v>
      </c>
      <c r="G525" s="13">
        <v>6388.4999999999982</v>
      </c>
    </row>
    <row r="526" spans="1:7">
      <c r="A526" s="13">
        <v>526</v>
      </c>
      <c r="B526" s="14">
        <v>42619</v>
      </c>
      <c r="C526" s="17">
        <v>16.600000000000001</v>
      </c>
      <c r="D526" s="13">
        <v>6421.2999999999984</v>
      </c>
      <c r="E526" s="14">
        <v>42618</v>
      </c>
      <c r="F526" s="17">
        <v>16.2</v>
      </c>
      <c r="G526" s="13">
        <v>6404.699999999998</v>
      </c>
    </row>
    <row r="527" spans="1:7">
      <c r="A527" s="13">
        <v>527</v>
      </c>
      <c r="B527" s="14">
        <v>42620</v>
      </c>
      <c r="C527" s="17">
        <v>19.600000000000001</v>
      </c>
      <c r="D527" s="13">
        <v>6440.8999999999987</v>
      </c>
      <c r="E527" s="14">
        <v>42619</v>
      </c>
      <c r="F527" s="17">
        <v>16.600000000000001</v>
      </c>
      <c r="G527" s="13">
        <v>6421.2999999999984</v>
      </c>
    </row>
    <row r="528" spans="1:7">
      <c r="A528" s="13">
        <v>528</v>
      </c>
      <c r="B528" s="14">
        <v>42621</v>
      </c>
      <c r="C528" s="17">
        <v>21.2</v>
      </c>
      <c r="D528" s="13">
        <v>6462.0999999999985</v>
      </c>
      <c r="E528" s="14">
        <v>42620</v>
      </c>
      <c r="F528" s="17">
        <v>19.600000000000001</v>
      </c>
      <c r="G528" s="13">
        <v>6440.8999999999987</v>
      </c>
    </row>
    <row r="529" spans="1:7">
      <c r="A529" s="13">
        <v>529</v>
      </c>
      <c r="B529" s="14">
        <v>42622</v>
      </c>
      <c r="C529" s="17">
        <v>22.3</v>
      </c>
      <c r="D529" s="13">
        <v>6484.3999999999987</v>
      </c>
      <c r="E529" s="14">
        <v>42621</v>
      </c>
      <c r="F529" s="17">
        <v>21.2</v>
      </c>
      <c r="G529" s="13">
        <v>6462.0999999999985</v>
      </c>
    </row>
    <row r="530" spans="1:7">
      <c r="A530" s="13">
        <v>530</v>
      </c>
      <c r="B530" s="14">
        <v>42623</v>
      </c>
      <c r="C530" s="17">
        <v>22.9</v>
      </c>
      <c r="D530" s="13">
        <v>6507.2999999999984</v>
      </c>
      <c r="E530" s="14">
        <v>42622</v>
      </c>
      <c r="F530" s="17">
        <v>22.3</v>
      </c>
      <c r="G530" s="13">
        <v>6484.3999999999987</v>
      </c>
    </row>
    <row r="531" spans="1:7">
      <c r="A531" s="13">
        <v>531</v>
      </c>
      <c r="B531" s="14">
        <v>42624</v>
      </c>
      <c r="C531" s="17">
        <v>22.9</v>
      </c>
      <c r="D531" s="13">
        <v>6530.199999999998</v>
      </c>
      <c r="E531" s="14">
        <v>42623</v>
      </c>
      <c r="F531" s="17">
        <v>22.9</v>
      </c>
      <c r="G531" s="13">
        <v>6507.2999999999984</v>
      </c>
    </row>
    <row r="532" spans="1:7">
      <c r="A532" s="13">
        <v>532</v>
      </c>
      <c r="B532" s="14">
        <v>42625</v>
      </c>
      <c r="C532" s="17">
        <v>22.4</v>
      </c>
      <c r="D532" s="13">
        <v>6552.5999999999976</v>
      </c>
      <c r="E532" s="14">
        <v>42624</v>
      </c>
      <c r="F532" s="17">
        <v>22.9</v>
      </c>
      <c r="G532" s="13">
        <v>6530.199999999998</v>
      </c>
    </row>
    <row r="533" spans="1:7">
      <c r="A533" s="13">
        <v>533</v>
      </c>
      <c r="B533" s="14">
        <v>42626</v>
      </c>
      <c r="C533" s="17">
        <v>22.3</v>
      </c>
      <c r="D533" s="13">
        <v>6574.8999999999978</v>
      </c>
      <c r="E533" s="14">
        <v>42625</v>
      </c>
      <c r="F533" s="17">
        <v>22.4</v>
      </c>
      <c r="G533" s="13">
        <v>6552.5999999999976</v>
      </c>
    </row>
    <row r="534" spans="1:7">
      <c r="A534" s="13">
        <v>534</v>
      </c>
      <c r="B534" s="14">
        <v>42627</v>
      </c>
      <c r="C534" s="17">
        <v>21.6</v>
      </c>
      <c r="D534" s="13">
        <v>6596.4999999999982</v>
      </c>
      <c r="E534" s="14">
        <v>42626</v>
      </c>
      <c r="F534" s="17">
        <v>22.3</v>
      </c>
      <c r="G534" s="13">
        <v>6574.8999999999978</v>
      </c>
    </row>
    <row r="535" spans="1:7">
      <c r="A535" s="13">
        <v>535</v>
      </c>
      <c r="B535" s="14">
        <v>42628</v>
      </c>
      <c r="C535" s="17">
        <v>20.399999999999999</v>
      </c>
      <c r="D535" s="13">
        <v>6616.8999999999978</v>
      </c>
      <c r="E535" s="14">
        <v>42627</v>
      </c>
      <c r="F535" s="17">
        <v>21.6</v>
      </c>
      <c r="G535" s="13">
        <v>6596.4999999999982</v>
      </c>
    </row>
    <row r="536" spans="1:7">
      <c r="A536" s="13">
        <v>536</v>
      </c>
      <c r="B536" s="14">
        <v>42629</v>
      </c>
      <c r="C536" s="17">
        <v>20</v>
      </c>
      <c r="D536" s="13">
        <v>6636.8999999999978</v>
      </c>
      <c r="E536" s="14">
        <v>42628</v>
      </c>
      <c r="F536" s="17">
        <v>20.399999999999999</v>
      </c>
      <c r="G536" s="13">
        <v>6616.8999999999978</v>
      </c>
    </row>
    <row r="537" spans="1:7">
      <c r="A537" s="13">
        <v>537</v>
      </c>
      <c r="B537" s="14">
        <v>42630</v>
      </c>
      <c r="C537" s="17">
        <v>17.3</v>
      </c>
      <c r="D537" s="13">
        <v>6654.199999999998</v>
      </c>
      <c r="E537" s="14">
        <v>42629</v>
      </c>
      <c r="F537" s="17">
        <v>20</v>
      </c>
      <c r="G537" s="13">
        <v>6636.8999999999978</v>
      </c>
    </row>
    <row r="538" spans="1:7">
      <c r="A538" s="13">
        <v>538</v>
      </c>
      <c r="B538" s="14">
        <v>42631</v>
      </c>
      <c r="C538" s="17">
        <v>15</v>
      </c>
      <c r="D538" s="13">
        <v>6669.199999999998</v>
      </c>
      <c r="E538" s="14">
        <v>42630</v>
      </c>
      <c r="F538" s="17">
        <v>17.3</v>
      </c>
      <c r="G538" s="13">
        <v>6654.199999999998</v>
      </c>
    </row>
    <row r="539" spans="1:7">
      <c r="A539" s="13">
        <v>539</v>
      </c>
      <c r="B539" s="14">
        <v>42632</v>
      </c>
      <c r="C539" s="17">
        <v>12.399999999999999</v>
      </c>
      <c r="D539" s="13">
        <v>6681.5999999999976</v>
      </c>
      <c r="E539" s="14">
        <v>42631</v>
      </c>
      <c r="F539" s="17">
        <v>15</v>
      </c>
      <c r="G539" s="13">
        <v>6669.199999999998</v>
      </c>
    </row>
    <row r="540" spans="1:7">
      <c r="A540" s="13">
        <v>540</v>
      </c>
      <c r="B540" s="14">
        <v>42633</v>
      </c>
      <c r="C540" s="17">
        <v>12.2</v>
      </c>
      <c r="D540" s="13">
        <v>6693.7999999999975</v>
      </c>
      <c r="E540" s="14">
        <v>42632</v>
      </c>
      <c r="F540" s="17">
        <v>12.399999999999999</v>
      </c>
      <c r="G540" s="13">
        <v>6681.5999999999976</v>
      </c>
    </row>
    <row r="541" spans="1:7">
      <c r="A541" s="13">
        <v>541</v>
      </c>
      <c r="B541" s="14">
        <v>42634</v>
      </c>
      <c r="C541" s="17">
        <v>12.5</v>
      </c>
      <c r="D541" s="13">
        <v>6706.2999999999975</v>
      </c>
      <c r="E541" s="14">
        <v>42633</v>
      </c>
      <c r="F541" s="17">
        <v>12.2</v>
      </c>
      <c r="G541" s="13">
        <v>6693.7999999999975</v>
      </c>
    </row>
    <row r="542" spans="1:7">
      <c r="A542" s="13">
        <v>542</v>
      </c>
      <c r="B542" s="14">
        <v>42635</v>
      </c>
      <c r="C542" s="17">
        <v>11.8</v>
      </c>
      <c r="D542" s="13">
        <v>6718.0999999999976</v>
      </c>
      <c r="E542" s="14">
        <v>42634</v>
      </c>
      <c r="F542" s="17">
        <v>12.5</v>
      </c>
      <c r="G542" s="13">
        <v>6706.2999999999975</v>
      </c>
    </row>
    <row r="543" spans="1:7">
      <c r="A543" s="13">
        <v>543</v>
      </c>
      <c r="B543" s="14">
        <v>42636</v>
      </c>
      <c r="C543" s="17">
        <v>13</v>
      </c>
      <c r="D543" s="13">
        <v>6731.0999999999976</v>
      </c>
      <c r="E543" s="14">
        <v>42635</v>
      </c>
      <c r="F543" s="17">
        <v>11.8</v>
      </c>
      <c r="G543" s="13">
        <v>6718.0999999999976</v>
      </c>
    </row>
    <row r="544" spans="1:7">
      <c r="A544" s="13">
        <v>544</v>
      </c>
      <c r="B544" s="14">
        <v>42637</v>
      </c>
      <c r="C544" s="17">
        <v>13.7</v>
      </c>
      <c r="D544" s="13">
        <v>6744.7999999999975</v>
      </c>
      <c r="E544" s="14">
        <v>42636</v>
      </c>
      <c r="F544" s="17">
        <v>13</v>
      </c>
      <c r="G544" s="13">
        <v>6731.0999999999976</v>
      </c>
    </row>
    <row r="545" spans="1:7">
      <c r="A545" s="13">
        <v>545</v>
      </c>
      <c r="B545" s="14">
        <v>42638</v>
      </c>
      <c r="C545" s="17">
        <v>13.5</v>
      </c>
      <c r="D545" s="13">
        <v>6758.2999999999975</v>
      </c>
      <c r="E545" s="14">
        <v>42637</v>
      </c>
      <c r="F545" s="17">
        <v>13.7</v>
      </c>
      <c r="G545" s="13">
        <v>6744.7999999999975</v>
      </c>
    </row>
    <row r="546" spans="1:7">
      <c r="A546" s="13">
        <v>546</v>
      </c>
      <c r="B546" s="14">
        <v>42639</v>
      </c>
      <c r="C546" s="17">
        <v>12.899999999999999</v>
      </c>
      <c r="D546" s="13">
        <v>6771.1999999999971</v>
      </c>
      <c r="E546" s="14">
        <v>42638</v>
      </c>
      <c r="F546" s="17">
        <v>13.5</v>
      </c>
      <c r="G546" s="13">
        <v>6758.2999999999975</v>
      </c>
    </row>
    <row r="547" spans="1:7">
      <c r="A547" s="13">
        <v>547</v>
      </c>
      <c r="B547" s="14">
        <v>42640</v>
      </c>
      <c r="C547" s="17">
        <v>13.600000000000001</v>
      </c>
      <c r="D547" s="13">
        <v>6784.7999999999975</v>
      </c>
      <c r="E547" s="14">
        <v>42639</v>
      </c>
      <c r="F547" s="17">
        <v>12.899999999999999</v>
      </c>
      <c r="G547" s="13">
        <v>6771.1999999999971</v>
      </c>
    </row>
    <row r="548" spans="1:7">
      <c r="A548" s="13">
        <v>548</v>
      </c>
      <c r="B548" s="14">
        <v>42641</v>
      </c>
      <c r="C548" s="17">
        <v>15.2</v>
      </c>
      <c r="D548" s="13">
        <v>6799.9999999999973</v>
      </c>
      <c r="E548" s="14">
        <v>42640</v>
      </c>
      <c r="F548" s="17">
        <v>13.600000000000001</v>
      </c>
      <c r="G548" s="13">
        <v>6784.7999999999975</v>
      </c>
    </row>
    <row r="549" spans="1:7">
      <c r="A549" s="13">
        <v>549</v>
      </c>
      <c r="B549" s="14">
        <v>42642</v>
      </c>
      <c r="C549" s="17">
        <v>18</v>
      </c>
      <c r="D549" s="13">
        <v>6817.9999999999973</v>
      </c>
      <c r="E549" s="14">
        <v>42641</v>
      </c>
      <c r="F549" s="17">
        <v>15.2</v>
      </c>
      <c r="G549" s="13">
        <v>6799.9999999999973</v>
      </c>
    </row>
    <row r="550" spans="1:7">
      <c r="A550" s="13">
        <v>550</v>
      </c>
      <c r="B550" s="14">
        <v>42643</v>
      </c>
      <c r="C550" s="17">
        <v>18.899999999999999</v>
      </c>
      <c r="D550" s="13">
        <v>6836.8999999999969</v>
      </c>
      <c r="E550" s="14">
        <v>42642</v>
      </c>
      <c r="F550" s="17">
        <v>18</v>
      </c>
      <c r="G550" s="13">
        <v>6817.9999999999973</v>
      </c>
    </row>
    <row r="551" spans="1:7">
      <c r="A551" s="13">
        <v>551</v>
      </c>
      <c r="B551" s="14">
        <v>42644</v>
      </c>
      <c r="C551" s="17">
        <v>17.2</v>
      </c>
      <c r="D551" s="13">
        <v>6854.0999999999967</v>
      </c>
      <c r="E551" s="14">
        <v>42643</v>
      </c>
      <c r="F551" s="17">
        <v>18.899999999999999</v>
      </c>
      <c r="G551" s="13">
        <v>6836.8999999999969</v>
      </c>
    </row>
    <row r="552" spans="1:7">
      <c r="A552" s="13">
        <v>552</v>
      </c>
      <c r="B552" s="14">
        <v>42645</v>
      </c>
      <c r="C552" s="17">
        <v>13.899999999999999</v>
      </c>
      <c r="D552" s="13">
        <v>6867.9999999999964</v>
      </c>
      <c r="E552" s="14">
        <v>42644</v>
      </c>
      <c r="F552" s="17">
        <v>17.2</v>
      </c>
      <c r="G552" s="13">
        <v>6854.0999999999967</v>
      </c>
    </row>
    <row r="553" spans="1:7">
      <c r="A553" s="13">
        <v>553</v>
      </c>
      <c r="B553" s="14">
        <v>42646</v>
      </c>
      <c r="C553" s="17">
        <v>11</v>
      </c>
      <c r="D553" s="13">
        <v>6878.9999999999964</v>
      </c>
      <c r="E553" s="14">
        <v>42645</v>
      </c>
      <c r="F553" s="17">
        <v>13.899999999999999</v>
      </c>
      <c r="G553" s="13">
        <v>6867.9999999999964</v>
      </c>
    </row>
    <row r="554" spans="1:7">
      <c r="A554" s="13">
        <v>554</v>
      </c>
      <c r="B554" s="14">
        <v>42647</v>
      </c>
      <c r="C554" s="17">
        <v>10.399999999999999</v>
      </c>
      <c r="D554" s="13">
        <v>6889.399999999996</v>
      </c>
      <c r="E554" s="14">
        <v>42646</v>
      </c>
      <c r="F554" s="17">
        <v>11</v>
      </c>
      <c r="G554" s="13">
        <v>6878.9999999999964</v>
      </c>
    </row>
    <row r="555" spans="1:7">
      <c r="A555" s="13">
        <v>555</v>
      </c>
      <c r="B555" s="14">
        <v>42648</v>
      </c>
      <c r="C555" s="17">
        <v>6.8000000000000007</v>
      </c>
      <c r="D555" s="13">
        <v>6896.1999999999962</v>
      </c>
      <c r="E555" s="14">
        <v>42647</v>
      </c>
      <c r="F555" s="17">
        <v>10.399999999999999</v>
      </c>
      <c r="G555" s="13">
        <v>6889.399999999996</v>
      </c>
    </row>
    <row r="556" spans="1:7">
      <c r="A556" s="13">
        <v>556</v>
      </c>
      <c r="B556" s="14">
        <v>42649</v>
      </c>
      <c r="C556" s="17">
        <v>7.5</v>
      </c>
      <c r="D556" s="13">
        <v>6903.6999999999962</v>
      </c>
      <c r="E556" s="14">
        <v>42648</v>
      </c>
      <c r="F556" s="17">
        <v>6.8000000000000007</v>
      </c>
      <c r="G556" s="13">
        <v>6896.1999999999962</v>
      </c>
    </row>
    <row r="557" spans="1:7">
      <c r="A557" s="13">
        <v>557</v>
      </c>
      <c r="B557" s="14">
        <v>42650</v>
      </c>
      <c r="C557" s="17">
        <v>7.6000000000000014</v>
      </c>
      <c r="D557" s="13">
        <v>6911.2999999999965</v>
      </c>
      <c r="E557" s="14">
        <v>42649</v>
      </c>
      <c r="F557" s="17">
        <v>7.5</v>
      </c>
      <c r="G557" s="13">
        <v>6903.6999999999962</v>
      </c>
    </row>
    <row r="558" spans="1:7">
      <c r="A558" s="13">
        <v>558</v>
      </c>
      <c r="B558" s="14">
        <v>42651</v>
      </c>
      <c r="C558" s="17">
        <v>7.1999999999999993</v>
      </c>
      <c r="D558" s="13">
        <v>6918.4999999999964</v>
      </c>
      <c r="E558" s="14">
        <v>42650</v>
      </c>
      <c r="F558" s="17">
        <v>7.6000000000000014</v>
      </c>
      <c r="G558" s="13">
        <v>6911.2999999999965</v>
      </c>
    </row>
    <row r="559" spans="1:7">
      <c r="A559" s="13">
        <v>559</v>
      </c>
      <c r="B559" s="14">
        <v>42652</v>
      </c>
      <c r="C559" s="17">
        <v>7.6999999999999993</v>
      </c>
      <c r="D559" s="13">
        <v>6926.1999999999962</v>
      </c>
      <c r="E559" s="14">
        <v>42651</v>
      </c>
      <c r="F559" s="17">
        <v>7.1999999999999993</v>
      </c>
      <c r="G559" s="13">
        <v>6918.4999999999964</v>
      </c>
    </row>
    <row r="560" spans="1:7">
      <c r="A560" s="13">
        <v>560</v>
      </c>
      <c r="B560" s="14">
        <v>42653</v>
      </c>
      <c r="C560" s="17">
        <v>6.6000000000000014</v>
      </c>
      <c r="D560" s="13">
        <v>6932.7999999999965</v>
      </c>
      <c r="E560" s="14">
        <v>42652</v>
      </c>
      <c r="F560" s="17">
        <v>7.6999999999999993</v>
      </c>
      <c r="G560" s="13">
        <v>6926.1999999999962</v>
      </c>
    </row>
    <row r="561" spans="1:7">
      <c r="A561" s="13">
        <v>561</v>
      </c>
      <c r="B561" s="14">
        <v>42654</v>
      </c>
      <c r="C561" s="17">
        <v>6.6999999999999993</v>
      </c>
      <c r="D561" s="13">
        <v>6939.4999999999964</v>
      </c>
      <c r="E561" s="14">
        <v>42653</v>
      </c>
      <c r="F561" s="17">
        <v>6.6000000000000014</v>
      </c>
      <c r="G561" s="13">
        <v>6932.7999999999965</v>
      </c>
    </row>
    <row r="562" spans="1:7">
      <c r="A562" s="13">
        <v>562</v>
      </c>
      <c r="B562" s="14">
        <v>42655</v>
      </c>
      <c r="C562" s="17">
        <v>6.1999999999999993</v>
      </c>
      <c r="D562" s="13">
        <v>6945.6999999999962</v>
      </c>
      <c r="E562" s="14">
        <v>42654</v>
      </c>
      <c r="F562" s="17">
        <v>6.6999999999999993</v>
      </c>
      <c r="G562" s="13">
        <v>6939.4999999999964</v>
      </c>
    </row>
    <row r="563" spans="1:7">
      <c r="A563" s="13">
        <v>563</v>
      </c>
      <c r="B563" s="14">
        <v>42656</v>
      </c>
      <c r="C563" s="17">
        <v>6.6000000000000014</v>
      </c>
      <c r="D563" s="13">
        <v>6952.2999999999965</v>
      </c>
      <c r="E563" s="14">
        <v>42655</v>
      </c>
      <c r="F563" s="17">
        <v>6.1999999999999993</v>
      </c>
      <c r="G563" s="13">
        <v>6945.6999999999962</v>
      </c>
    </row>
    <row r="564" spans="1:7">
      <c r="A564" s="13">
        <v>564</v>
      </c>
      <c r="B564" s="14">
        <v>42657</v>
      </c>
      <c r="C564" s="17">
        <v>7.8999999999999986</v>
      </c>
      <c r="D564" s="13">
        <v>6960.1999999999962</v>
      </c>
      <c r="E564" s="14">
        <v>42656</v>
      </c>
      <c r="F564" s="17">
        <v>6.6000000000000014</v>
      </c>
      <c r="G564" s="13">
        <v>6952.2999999999965</v>
      </c>
    </row>
    <row r="565" spans="1:7">
      <c r="A565" s="13">
        <v>565</v>
      </c>
      <c r="B565" s="14">
        <v>42658</v>
      </c>
      <c r="C565" s="17">
        <v>9.6999999999999993</v>
      </c>
      <c r="D565" s="13">
        <v>6969.899999999996</v>
      </c>
      <c r="E565" s="14">
        <v>42657</v>
      </c>
      <c r="F565" s="17">
        <v>7.8999999999999986</v>
      </c>
      <c r="G565" s="13">
        <v>6960.1999999999962</v>
      </c>
    </row>
    <row r="566" spans="1:7">
      <c r="A566" s="13">
        <v>566</v>
      </c>
      <c r="B566" s="14">
        <v>42659</v>
      </c>
      <c r="C566" s="17">
        <v>11.3</v>
      </c>
      <c r="D566" s="13">
        <v>6981.1999999999962</v>
      </c>
      <c r="E566" s="14">
        <v>42658</v>
      </c>
      <c r="F566" s="17">
        <v>9.6999999999999993</v>
      </c>
      <c r="G566" s="13">
        <v>6969.899999999996</v>
      </c>
    </row>
    <row r="567" spans="1:7">
      <c r="A567" s="13">
        <v>567</v>
      </c>
      <c r="B567" s="14">
        <v>42660</v>
      </c>
      <c r="C567" s="17">
        <v>8</v>
      </c>
      <c r="D567" s="13">
        <v>6989.1999999999962</v>
      </c>
      <c r="E567" s="14">
        <v>42659</v>
      </c>
      <c r="F567" s="17">
        <v>11.3</v>
      </c>
      <c r="G567" s="13">
        <v>6981.1999999999962</v>
      </c>
    </row>
    <row r="568" spans="1:7">
      <c r="A568" s="13">
        <v>568</v>
      </c>
      <c r="B568" s="14">
        <v>42661</v>
      </c>
      <c r="C568" s="17">
        <v>9.8999999999999986</v>
      </c>
      <c r="D568" s="13">
        <v>6999.0999999999958</v>
      </c>
      <c r="E568" s="14">
        <v>42660</v>
      </c>
      <c r="F568" s="17">
        <v>8</v>
      </c>
      <c r="G568" s="13">
        <v>6989.1999999999962</v>
      </c>
    </row>
    <row r="569" spans="1:7">
      <c r="A569" s="13">
        <v>569</v>
      </c>
      <c r="B569" s="14">
        <v>42662</v>
      </c>
      <c r="C569" s="17">
        <v>10.399999999999999</v>
      </c>
      <c r="D569" s="13">
        <v>7009.4999999999955</v>
      </c>
      <c r="E569" s="14">
        <v>42661</v>
      </c>
      <c r="F569" s="17">
        <v>9.8999999999999986</v>
      </c>
      <c r="G569" s="13">
        <v>6999.0999999999958</v>
      </c>
    </row>
    <row r="570" spans="1:7">
      <c r="A570" s="13">
        <v>570</v>
      </c>
      <c r="B570" s="14">
        <v>42663</v>
      </c>
      <c r="C570" s="17">
        <v>8.5</v>
      </c>
      <c r="D570" s="13">
        <v>7017.9999999999955</v>
      </c>
      <c r="E570" s="14">
        <v>42662</v>
      </c>
      <c r="F570" s="17">
        <v>10.399999999999999</v>
      </c>
      <c r="G570" s="13">
        <v>7009.4999999999955</v>
      </c>
    </row>
    <row r="571" spans="1:7">
      <c r="A571" s="13">
        <v>571</v>
      </c>
      <c r="B571" s="14">
        <v>42664</v>
      </c>
      <c r="C571" s="17">
        <v>7.3999999999999986</v>
      </c>
      <c r="D571" s="13">
        <v>7025.3999999999951</v>
      </c>
      <c r="E571" s="14">
        <v>42663</v>
      </c>
      <c r="F571" s="17">
        <v>8.5</v>
      </c>
      <c r="G571" s="13">
        <v>7017.9999999999955</v>
      </c>
    </row>
    <row r="572" spans="1:7">
      <c r="A572" s="13">
        <v>572</v>
      </c>
      <c r="B572" s="14">
        <v>42665</v>
      </c>
      <c r="C572" s="17">
        <v>5.6000000000000014</v>
      </c>
      <c r="D572" s="13">
        <v>7030.9999999999955</v>
      </c>
      <c r="E572" s="14">
        <v>42664</v>
      </c>
      <c r="F572" s="17">
        <v>7.3999999999999986</v>
      </c>
      <c r="G572" s="13">
        <v>7025.3999999999951</v>
      </c>
    </row>
    <row r="573" spans="1:7">
      <c r="A573" s="13">
        <v>573</v>
      </c>
      <c r="B573" s="14">
        <v>42666</v>
      </c>
      <c r="C573" s="17">
        <v>6.1999999999999993</v>
      </c>
      <c r="D573" s="13">
        <v>7037.1999999999953</v>
      </c>
      <c r="E573" s="14">
        <v>42665</v>
      </c>
      <c r="F573" s="17">
        <v>5.6000000000000014</v>
      </c>
      <c r="G573" s="13">
        <v>7030.9999999999955</v>
      </c>
    </row>
    <row r="574" spans="1:7">
      <c r="A574" s="13">
        <v>574</v>
      </c>
      <c r="B574" s="14">
        <v>42667</v>
      </c>
      <c r="C574" s="17">
        <v>9.3000000000000007</v>
      </c>
      <c r="D574" s="13">
        <v>7046.4999999999955</v>
      </c>
      <c r="E574" s="14">
        <v>42666</v>
      </c>
      <c r="F574" s="17">
        <v>6.1999999999999993</v>
      </c>
      <c r="G574" s="13">
        <v>7037.1999999999953</v>
      </c>
    </row>
    <row r="575" spans="1:7">
      <c r="A575" s="13">
        <v>575</v>
      </c>
      <c r="B575" s="14">
        <v>42668</v>
      </c>
      <c r="C575" s="17">
        <v>10.3</v>
      </c>
      <c r="D575" s="13">
        <v>7056.7999999999956</v>
      </c>
      <c r="E575" s="14">
        <v>42667</v>
      </c>
      <c r="F575" s="17">
        <v>9.3000000000000007</v>
      </c>
      <c r="G575" s="13">
        <v>7046.4999999999955</v>
      </c>
    </row>
    <row r="576" spans="1:7">
      <c r="A576" s="13">
        <v>576</v>
      </c>
      <c r="B576" s="14">
        <v>42669</v>
      </c>
      <c r="C576" s="17">
        <v>8.8000000000000007</v>
      </c>
      <c r="D576" s="13">
        <v>7065.5999999999958</v>
      </c>
      <c r="E576" s="14">
        <v>42668</v>
      </c>
      <c r="F576" s="17">
        <v>10.3</v>
      </c>
      <c r="G576" s="13">
        <v>7056.7999999999956</v>
      </c>
    </row>
    <row r="577" spans="1:7">
      <c r="A577" s="13">
        <v>577</v>
      </c>
      <c r="B577" s="14">
        <v>42670</v>
      </c>
      <c r="C577" s="17">
        <v>9</v>
      </c>
      <c r="D577" s="13">
        <v>7074.5999999999958</v>
      </c>
      <c r="E577" s="14">
        <v>42669</v>
      </c>
      <c r="F577" s="17">
        <v>8.8000000000000007</v>
      </c>
      <c r="G577" s="13">
        <v>7065.5999999999958</v>
      </c>
    </row>
    <row r="578" spans="1:7">
      <c r="A578" s="13">
        <v>578</v>
      </c>
      <c r="B578" s="14">
        <v>42671</v>
      </c>
      <c r="C578" s="17">
        <v>9.5</v>
      </c>
      <c r="D578" s="13">
        <v>7084.0999999999958</v>
      </c>
      <c r="E578" s="14">
        <v>42670</v>
      </c>
      <c r="F578" s="17">
        <v>9</v>
      </c>
      <c r="G578" s="13">
        <v>7074.5999999999958</v>
      </c>
    </row>
    <row r="579" spans="1:7">
      <c r="A579" s="13">
        <v>579</v>
      </c>
      <c r="B579" s="14">
        <v>42672</v>
      </c>
      <c r="C579" s="17">
        <v>9.8999999999999986</v>
      </c>
      <c r="D579" s="13">
        <v>7093.9999999999955</v>
      </c>
      <c r="E579" s="14">
        <v>42671</v>
      </c>
      <c r="F579" s="17">
        <v>9.5</v>
      </c>
      <c r="G579" s="13">
        <v>7084.0999999999958</v>
      </c>
    </row>
    <row r="580" spans="1:7">
      <c r="A580" s="13">
        <v>580</v>
      </c>
      <c r="B580" s="14">
        <v>42673</v>
      </c>
      <c r="C580" s="17">
        <v>6.3999999999999986</v>
      </c>
      <c r="D580" s="13">
        <v>7100.3999999999951</v>
      </c>
      <c r="E580" s="14">
        <v>42672</v>
      </c>
      <c r="F580" s="17">
        <v>9.8999999999999986</v>
      </c>
      <c r="G580" s="13">
        <v>7093.9999999999955</v>
      </c>
    </row>
    <row r="581" spans="1:7">
      <c r="A581" s="13">
        <v>581</v>
      </c>
      <c r="B581" s="14">
        <v>42674</v>
      </c>
      <c r="C581" s="17">
        <v>5.6999999999999993</v>
      </c>
      <c r="D581" s="13">
        <v>7106.0999999999949</v>
      </c>
      <c r="E581" s="14">
        <v>42673</v>
      </c>
      <c r="F581" s="17">
        <v>6.3999999999999986</v>
      </c>
      <c r="G581" s="13">
        <v>7100.3999999999951</v>
      </c>
    </row>
    <row r="582" spans="1:7">
      <c r="A582" s="13">
        <v>582</v>
      </c>
      <c r="B582" s="14">
        <v>42675</v>
      </c>
      <c r="C582" s="17">
        <v>9.1999999999999993</v>
      </c>
      <c r="D582" s="13">
        <v>7115.2999999999947</v>
      </c>
      <c r="E582" s="14">
        <v>42674</v>
      </c>
      <c r="F582" s="17">
        <v>5.6999999999999993</v>
      </c>
      <c r="G582" s="13">
        <v>7106.0999999999949</v>
      </c>
    </row>
    <row r="583" spans="1:7">
      <c r="A583" s="13">
        <v>583</v>
      </c>
      <c r="B583" s="14">
        <v>42676</v>
      </c>
      <c r="C583" s="17">
        <v>7.1000000000000014</v>
      </c>
      <c r="D583" s="13">
        <v>7122.3999999999951</v>
      </c>
      <c r="E583" s="14">
        <v>42675</v>
      </c>
      <c r="F583" s="17">
        <v>9.1999999999999993</v>
      </c>
      <c r="G583" s="13">
        <v>7115.2999999999947</v>
      </c>
    </row>
    <row r="584" spans="1:7">
      <c r="A584" s="13">
        <v>584</v>
      </c>
      <c r="B584" s="14">
        <v>42677</v>
      </c>
      <c r="C584" s="17">
        <v>3.6000000000000014</v>
      </c>
      <c r="D584" s="13">
        <v>7125.9999999999955</v>
      </c>
      <c r="E584" s="14">
        <v>42676</v>
      </c>
      <c r="F584" s="17">
        <v>7.1000000000000014</v>
      </c>
      <c r="G584" s="13">
        <v>7122.3999999999951</v>
      </c>
    </row>
    <row r="585" spans="1:7">
      <c r="A585" s="13">
        <v>585</v>
      </c>
      <c r="B585" s="14">
        <v>42678</v>
      </c>
      <c r="C585" s="17">
        <v>4</v>
      </c>
      <c r="D585" s="13">
        <v>7129.9999999999955</v>
      </c>
      <c r="E585" s="14">
        <v>42677</v>
      </c>
      <c r="F585" s="17">
        <v>3.6000000000000014</v>
      </c>
      <c r="G585" s="13">
        <v>7125.9999999999955</v>
      </c>
    </row>
    <row r="586" spans="1:7">
      <c r="A586" s="13">
        <v>586</v>
      </c>
      <c r="B586" s="14">
        <v>42679</v>
      </c>
      <c r="C586" s="17">
        <v>3.8999999999999986</v>
      </c>
      <c r="D586" s="13">
        <v>7133.8999999999951</v>
      </c>
      <c r="E586" s="14">
        <v>42678</v>
      </c>
      <c r="F586" s="17">
        <v>4</v>
      </c>
      <c r="G586" s="13">
        <v>7129.9999999999955</v>
      </c>
    </row>
    <row r="587" spans="1:7">
      <c r="A587" s="13">
        <v>587</v>
      </c>
      <c r="B587" s="14">
        <v>42680</v>
      </c>
      <c r="C587" s="17">
        <v>5.3000000000000007</v>
      </c>
      <c r="D587" s="13">
        <v>7139.1999999999953</v>
      </c>
      <c r="E587" s="14">
        <v>42679</v>
      </c>
      <c r="F587" s="17">
        <v>3.8999999999999986</v>
      </c>
      <c r="G587" s="13">
        <v>7133.8999999999951</v>
      </c>
    </row>
    <row r="588" spans="1:7">
      <c r="A588" s="13">
        <v>588</v>
      </c>
      <c r="B588" s="14">
        <v>42681</v>
      </c>
      <c r="C588" s="17">
        <v>3.5</v>
      </c>
      <c r="D588" s="13">
        <v>7142.6999999999953</v>
      </c>
      <c r="E588" s="14">
        <v>42680</v>
      </c>
      <c r="F588" s="17">
        <v>5.3000000000000007</v>
      </c>
      <c r="G588" s="13">
        <v>7139.1999999999953</v>
      </c>
    </row>
    <row r="589" spans="1:7">
      <c r="A589" s="13">
        <v>589</v>
      </c>
      <c r="B589" s="14">
        <v>42682</v>
      </c>
      <c r="C589" s="17">
        <v>1.3999999999999986</v>
      </c>
      <c r="D589" s="13">
        <v>7144.0999999999949</v>
      </c>
      <c r="E589" s="14">
        <v>42681</v>
      </c>
      <c r="F589" s="17">
        <v>3.5</v>
      </c>
      <c r="G589" s="13">
        <v>7142.6999999999953</v>
      </c>
    </row>
    <row r="590" spans="1:7">
      <c r="A590" s="13">
        <v>590</v>
      </c>
      <c r="B590" s="14">
        <v>42683</v>
      </c>
      <c r="C590" s="17">
        <v>0.89999999999999858</v>
      </c>
      <c r="D590" s="13">
        <v>7144.9999999999945</v>
      </c>
      <c r="E590" s="14">
        <v>42682</v>
      </c>
      <c r="F590" s="17">
        <v>1.3999999999999986</v>
      </c>
      <c r="G590" s="13">
        <v>7144.0999999999949</v>
      </c>
    </row>
    <row r="591" spans="1:7">
      <c r="A591" s="13">
        <v>591</v>
      </c>
      <c r="B591" s="14">
        <v>42684</v>
      </c>
      <c r="C591" s="17">
        <v>1.5</v>
      </c>
      <c r="D591" s="13">
        <v>7146.4999999999945</v>
      </c>
      <c r="E591" s="14">
        <v>42683</v>
      </c>
      <c r="F591" s="17">
        <v>0.89999999999999858</v>
      </c>
      <c r="G591" s="13">
        <v>7144.9999999999945</v>
      </c>
    </row>
    <row r="592" spans="1:7">
      <c r="A592" s="13">
        <v>592</v>
      </c>
      <c r="B592" s="14">
        <v>42685</v>
      </c>
      <c r="C592" s="17">
        <v>2</v>
      </c>
      <c r="D592" s="13">
        <v>7148.4999999999945</v>
      </c>
      <c r="E592" s="14">
        <v>42684</v>
      </c>
      <c r="F592" s="17">
        <v>1.5</v>
      </c>
      <c r="G592" s="13">
        <v>7146.4999999999945</v>
      </c>
    </row>
    <row r="593" spans="1:7">
      <c r="A593" s="13">
        <v>593</v>
      </c>
      <c r="B593" s="14">
        <v>42686</v>
      </c>
      <c r="C593" s="17">
        <v>-0.39999999999999858</v>
      </c>
      <c r="D593" s="13">
        <v>7148.0999999999949</v>
      </c>
      <c r="E593" s="14">
        <v>42685</v>
      </c>
      <c r="F593" s="17">
        <v>2</v>
      </c>
      <c r="G593" s="13">
        <v>7148.4999999999945</v>
      </c>
    </row>
    <row r="594" spans="1:7">
      <c r="A594" s="13">
        <v>594</v>
      </c>
      <c r="B594" s="14">
        <v>42687</v>
      </c>
      <c r="C594" s="17">
        <v>-1.6000000000000014</v>
      </c>
      <c r="D594" s="13">
        <v>7146.4999999999945</v>
      </c>
      <c r="E594" s="14">
        <v>42686</v>
      </c>
      <c r="F594" s="17">
        <v>-0.39999999999999858</v>
      </c>
      <c r="G594" s="13">
        <v>7148.0999999999949</v>
      </c>
    </row>
    <row r="595" spans="1:7">
      <c r="A595" s="13">
        <v>595</v>
      </c>
      <c r="B595" s="14">
        <v>42688</v>
      </c>
      <c r="C595" s="17">
        <v>-2.7999999999999972</v>
      </c>
      <c r="D595" s="13">
        <v>7143.6999999999944</v>
      </c>
      <c r="E595" s="14">
        <v>42687</v>
      </c>
      <c r="F595" s="17">
        <v>-1.6000000000000014</v>
      </c>
      <c r="G595" s="13">
        <v>7146.4999999999945</v>
      </c>
    </row>
    <row r="596" spans="1:7">
      <c r="A596" s="13">
        <v>596</v>
      </c>
      <c r="B596" s="14">
        <v>42689</v>
      </c>
      <c r="C596" s="17">
        <v>-1.5</v>
      </c>
      <c r="D596" s="13">
        <v>7142.1999999999944</v>
      </c>
      <c r="E596" s="14">
        <v>42688</v>
      </c>
      <c r="F596" s="17">
        <v>-2.7999999999999972</v>
      </c>
      <c r="G596" s="13">
        <v>7143.6999999999944</v>
      </c>
    </row>
    <row r="597" spans="1:7">
      <c r="A597" s="13">
        <v>597</v>
      </c>
      <c r="B597" s="14">
        <v>42690</v>
      </c>
      <c r="C597" s="17">
        <v>5.6999999999999993</v>
      </c>
      <c r="D597" s="13">
        <v>7147.8999999999942</v>
      </c>
      <c r="E597" s="14">
        <v>42689</v>
      </c>
      <c r="F597" s="17">
        <v>-1.5</v>
      </c>
      <c r="G597" s="13">
        <v>7142.1999999999944</v>
      </c>
    </row>
    <row r="598" spans="1:7">
      <c r="A598" s="13">
        <v>598</v>
      </c>
      <c r="B598" s="14">
        <v>42691</v>
      </c>
      <c r="C598" s="17">
        <v>9</v>
      </c>
      <c r="D598" s="13">
        <v>7156.8999999999942</v>
      </c>
      <c r="E598" s="14">
        <v>42690</v>
      </c>
      <c r="F598" s="17">
        <v>5.6999999999999993</v>
      </c>
      <c r="G598" s="13">
        <v>7147.8999999999942</v>
      </c>
    </row>
    <row r="599" spans="1:7">
      <c r="A599" s="13">
        <v>599</v>
      </c>
      <c r="B599" s="14">
        <v>42692</v>
      </c>
      <c r="C599" s="17">
        <v>9.1000000000000014</v>
      </c>
      <c r="D599" s="13">
        <v>7165.9999999999945</v>
      </c>
      <c r="E599" s="14">
        <v>42691</v>
      </c>
      <c r="F599" s="17">
        <v>9</v>
      </c>
      <c r="G599" s="13">
        <v>7156.8999999999942</v>
      </c>
    </row>
    <row r="600" spans="1:7">
      <c r="A600" s="13">
        <v>600</v>
      </c>
      <c r="B600" s="14">
        <v>42693</v>
      </c>
      <c r="C600" s="17">
        <v>6.5</v>
      </c>
      <c r="D600" s="13">
        <v>7172.4999999999945</v>
      </c>
      <c r="E600" s="14">
        <v>42692</v>
      </c>
      <c r="F600" s="17">
        <v>9.1000000000000014</v>
      </c>
      <c r="G600" s="13">
        <v>7165.9999999999945</v>
      </c>
    </row>
    <row r="601" spans="1:7">
      <c r="A601" s="13">
        <v>601</v>
      </c>
      <c r="B601" s="14">
        <v>42694</v>
      </c>
      <c r="C601" s="17">
        <v>4.1999999999999993</v>
      </c>
      <c r="D601" s="13">
        <v>7176.6999999999944</v>
      </c>
      <c r="E601" s="14">
        <v>42693</v>
      </c>
      <c r="F601" s="17">
        <v>6.5</v>
      </c>
      <c r="G601" s="13">
        <v>7172.4999999999945</v>
      </c>
    </row>
    <row r="602" spans="1:7">
      <c r="A602" s="13">
        <v>602</v>
      </c>
      <c r="B602" s="14">
        <v>42695</v>
      </c>
      <c r="C602" s="17">
        <v>3.6000000000000014</v>
      </c>
      <c r="D602" s="13">
        <v>7180.2999999999947</v>
      </c>
      <c r="E602" s="14">
        <v>42694</v>
      </c>
      <c r="F602" s="17">
        <v>4.1999999999999993</v>
      </c>
      <c r="G602" s="13">
        <v>7176.6999999999944</v>
      </c>
    </row>
    <row r="603" spans="1:7">
      <c r="A603" s="13">
        <v>603</v>
      </c>
      <c r="B603" s="14">
        <v>42696</v>
      </c>
      <c r="C603" s="17">
        <v>7.6000000000000014</v>
      </c>
      <c r="D603" s="13">
        <v>7187.8999999999951</v>
      </c>
      <c r="E603" s="14">
        <v>42695</v>
      </c>
      <c r="F603" s="17">
        <v>3.6000000000000014</v>
      </c>
      <c r="G603" s="13">
        <v>7180.2999999999947</v>
      </c>
    </row>
    <row r="604" spans="1:7">
      <c r="A604" s="13">
        <v>604</v>
      </c>
      <c r="B604" s="14">
        <v>42697</v>
      </c>
      <c r="C604" s="17">
        <v>7.3999999999999986</v>
      </c>
      <c r="D604" s="13">
        <v>7195.2999999999947</v>
      </c>
      <c r="E604" s="14">
        <v>42696</v>
      </c>
      <c r="F604" s="17">
        <v>7.6000000000000014</v>
      </c>
      <c r="G604" s="13">
        <v>7187.8999999999951</v>
      </c>
    </row>
    <row r="605" spans="1:7">
      <c r="A605" s="13">
        <v>605</v>
      </c>
      <c r="B605" s="14">
        <v>42698</v>
      </c>
      <c r="C605" s="17">
        <v>6.8000000000000007</v>
      </c>
      <c r="D605" s="13">
        <v>7202.0999999999949</v>
      </c>
      <c r="E605" s="14">
        <v>42697</v>
      </c>
      <c r="F605" s="17">
        <v>7.3999999999999986</v>
      </c>
      <c r="G605" s="13">
        <v>7195.2999999999947</v>
      </c>
    </row>
    <row r="606" spans="1:7">
      <c r="A606" s="13">
        <v>606</v>
      </c>
      <c r="B606" s="14">
        <v>42699</v>
      </c>
      <c r="C606" s="17">
        <v>5.3000000000000007</v>
      </c>
      <c r="D606" s="13">
        <v>7207.3999999999951</v>
      </c>
      <c r="E606" s="14">
        <v>42698</v>
      </c>
      <c r="F606" s="17">
        <v>6.8000000000000007</v>
      </c>
      <c r="G606" s="13">
        <v>7202.0999999999949</v>
      </c>
    </row>
    <row r="607" spans="1:7">
      <c r="A607" s="13">
        <v>607</v>
      </c>
      <c r="B607" s="14">
        <v>42700</v>
      </c>
      <c r="C607" s="17">
        <v>3</v>
      </c>
      <c r="D607" s="13">
        <v>7210.3999999999951</v>
      </c>
      <c r="E607" s="14">
        <v>42699</v>
      </c>
      <c r="F607" s="17">
        <v>5.3000000000000007</v>
      </c>
      <c r="G607" s="13">
        <v>7207.3999999999951</v>
      </c>
    </row>
    <row r="608" spans="1:7">
      <c r="A608" s="13">
        <v>608</v>
      </c>
      <c r="B608" s="14">
        <v>42701</v>
      </c>
      <c r="C608" s="17">
        <v>3.6000000000000014</v>
      </c>
      <c r="D608" s="13">
        <v>7213.9999999999955</v>
      </c>
      <c r="E608" s="14">
        <v>42700</v>
      </c>
      <c r="F608" s="17">
        <v>3</v>
      </c>
      <c r="G608" s="13">
        <v>7210.3999999999951</v>
      </c>
    </row>
    <row r="609" spans="1:7">
      <c r="A609" s="13">
        <v>609</v>
      </c>
      <c r="B609" s="14">
        <v>42702</v>
      </c>
      <c r="C609" s="17">
        <v>-0.39999999999999858</v>
      </c>
      <c r="D609" s="13">
        <v>7213.5999999999958</v>
      </c>
      <c r="E609" s="14">
        <v>42701</v>
      </c>
      <c r="F609" s="17">
        <v>3.6000000000000014</v>
      </c>
      <c r="G609" s="13">
        <v>7213.9999999999955</v>
      </c>
    </row>
    <row r="610" spans="1:7">
      <c r="A610" s="13">
        <v>610</v>
      </c>
      <c r="B610" s="14">
        <v>42703</v>
      </c>
      <c r="C610" s="17">
        <v>-1.6999999999999993</v>
      </c>
      <c r="D610" s="13">
        <v>7211.899999999996</v>
      </c>
      <c r="E610" s="14">
        <v>42702</v>
      </c>
      <c r="F610" s="17">
        <v>-0.39999999999999858</v>
      </c>
      <c r="G610" s="13">
        <v>7213.5999999999958</v>
      </c>
    </row>
    <row r="611" spans="1:7">
      <c r="A611" s="13">
        <v>611</v>
      </c>
      <c r="B611" s="14">
        <v>42704</v>
      </c>
      <c r="C611" s="17">
        <v>-1.1000000000000014</v>
      </c>
      <c r="D611" s="13">
        <v>7210.7999999999956</v>
      </c>
      <c r="E611" s="14">
        <v>42703</v>
      </c>
      <c r="F611" s="17">
        <v>-1.6999999999999993</v>
      </c>
      <c r="G611" s="13">
        <v>7211.899999999996</v>
      </c>
    </row>
    <row r="612" spans="1:7">
      <c r="A612" s="13">
        <v>612</v>
      </c>
      <c r="B612" s="14">
        <v>42705</v>
      </c>
      <c r="C612" s="17">
        <v>3.1999999999999993</v>
      </c>
      <c r="D612" s="13">
        <v>7213.9999999999955</v>
      </c>
      <c r="E612" s="14">
        <v>42704</v>
      </c>
      <c r="F612" s="17">
        <v>-1.1000000000000014</v>
      </c>
      <c r="G612" s="13">
        <v>7210.7999999999956</v>
      </c>
    </row>
    <row r="613" spans="1:7">
      <c r="A613" s="13">
        <v>613</v>
      </c>
      <c r="B613" s="14">
        <v>42706</v>
      </c>
      <c r="C613" s="17">
        <v>3.3999999999999986</v>
      </c>
      <c r="D613" s="13">
        <v>7217.3999999999951</v>
      </c>
      <c r="E613" s="14">
        <v>42705</v>
      </c>
      <c r="F613" s="17">
        <v>3.1999999999999993</v>
      </c>
      <c r="G613" s="13">
        <v>7213.9999999999955</v>
      </c>
    </row>
    <row r="614" spans="1:7">
      <c r="A614" s="13">
        <v>614</v>
      </c>
      <c r="B614" s="14">
        <v>42707</v>
      </c>
      <c r="C614" s="17">
        <v>-2.3999999999999986</v>
      </c>
      <c r="D614" s="13">
        <v>7214.9999999999955</v>
      </c>
      <c r="E614" s="14">
        <v>42706</v>
      </c>
      <c r="F614" s="17">
        <v>3.3999999999999986</v>
      </c>
      <c r="G614" s="13">
        <v>7217.3999999999951</v>
      </c>
    </row>
    <row r="615" spans="1:7">
      <c r="A615" s="13">
        <v>615</v>
      </c>
      <c r="B615" s="14">
        <v>42708</v>
      </c>
      <c r="C615" s="17">
        <v>-4.7999999999999972</v>
      </c>
      <c r="D615" s="13">
        <v>7210.1999999999953</v>
      </c>
      <c r="E615" s="14">
        <v>42707</v>
      </c>
      <c r="F615" s="17">
        <v>-2.3999999999999986</v>
      </c>
      <c r="G615" s="13">
        <v>7214.9999999999955</v>
      </c>
    </row>
    <row r="616" spans="1:7">
      <c r="A616" s="13">
        <v>616</v>
      </c>
      <c r="B616" s="14">
        <v>42709</v>
      </c>
      <c r="C616" s="17">
        <v>-4.2000000000000028</v>
      </c>
      <c r="D616" s="13">
        <v>7205.9999999999955</v>
      </c>
      <c r="E616" s="14">
        <v>42708</v>
      </c>
      <c r="F616" s="17">
        <v>-4.7999999999999972</v>
      </c>
      <c r="G616" s="13">
        <v>7210.1999999999953</v>
      </c>
    </row>
    <row r="617" spans="1:7">
      <c r="A617" s="13">
        <v>617</v>
      </c>
      <c r="B617" s="14">
        <v>42710</v>
      </c>
      <c r="C617" s="17">
        <v>-1.8999999999999986</v>
      </c>
      <c r="D617" s="13">
        <v>7204.0999999999958</v>
      </c>
      <c r="E617" s="14">
        <v>42709</v>
      </c>
      <c r="F617" s="17">
        <v>-4.2000000000000028</v>
      </c>
      <c r="G617" s="13">
        <v>7205.9999999999955</v>
      </c>
    </row>
    <row r="618" spans="1:7">
      <c r="A618" s="13">
        <v>618</v>
      </c>
      <c r="B618" s="14">
        <v>42711</v>
      </c>
      <c r="C618" s="17">
        <v>-1</v>
      </c>
      <c r="D618" s="13">
        <v>7203.0999999999958</v>
      </c>
      <c r="E618" s="14">
        <v>42710</v>
      </c>
      <c r="F618" s="17">
        <v>-1.8999999999999986</v>
      </c>
      <c r="G618" s="13">
        <v>7204.0999999999958</v>
      </c>
    </row>
    <row r="619" spans="1:7">
      <c r="A619" s="13">
        <v>619</v>
      </c>
      <c r="B619" s="14">
        <v>42712</v>
      </c>
      <c r="C619" s="17">
        <v>2.8000000000000007</v>
      </c>
      <c r="D619" s="13">
        <v>7205.899999999996</v>
      </c>
      <c r="E619" s="14">
        <v>42711</v>
      </c>
      <c r="F619" s="17">
        <v>-1</v>
      </c>
      <c r="G619" s="13">
        <v>7203.0999999999958</v>
      </c>
    </row>
    <row r="620" spans="1:7">
      <c r="A620" s="13">
        <v>620</v>
      </c>
      <c r="B620" s="14">
        <v>42713</v>
      </c>
      <c r="C620" s="17">
        <v>5.6000000000000014</v>
      </c>
      <c r="D620" s="13">
        <v>7211.4999999999964</v>
      </c>
      <c r="E620" s="14">
        <v>42712</v>
      </c>
      <c r="F620" s="17">
        <v>2.8000000000000007</v>
      </c>
      <c r="G620" s="13">
        <v>7205.899999999996</v>
      </c>
    </row>
    <row r="621" spans="1:7">
      <c r="A621" s="13">
        <v>621</v>
      </c>
      <c r="B621" s="14">
        <v>42714</v>
      </c>
      <c r="C621" s="17">
        <v>7.3999999999999986</v>
      </c>
      <c r="D621" s="13">
        <v>7218.899999999996</v>
      </c>
      <c r="E621" s="14">
        <v>42713</v>
      </c>
      <c r="F621" s="17">
        <v>5.6000000000000014</v>
      </c>
      <c r="G621" s="13">
        <v>7211.4999999999964</v>
      </c>
    </row>
    <row r="622" spans="1:7">
      <c r="A622" s="13">
        <v>622</v>
      </c>
      <c r="B622" s="14">
        <v>42715</v>
      </c>
      <c r="C622" s="17">
        <v>5.8999999999999986</v>
      </c>
      <c r="D622" s="13">
        <v>7224.7999999999956</v>
      </c>
      <c r="E622" s="14">
        <v>42714</v>
      </c>
      <c r="F622" s="17">
        <v>7.3999999999999986</v>
      </c>
      <c r="G622" s="13">
        <v>7218.899999999996</v>
      </c>
    </row>
    <row r="623" spans="1:7">
      <c r="A623" s="13">
        <v>623</v>
      </c>
      <c r="B623" s="14">
        <v>42716</v>
      </c>
      <c r="C623" s="17">
        <v>3.6999999999999993</v>
      </c>
      <c r="D623" s="13">
        <v>7228.4999999999955</v>
      </c>
      <c r="E623" s="14">
        <v>42715</v>
      </c>
      <c r="F623" s="17">
        <v>5.8999999999999986</v>
      </c>
      <c r="G623" s="13">
        <v>7224.7999999999956</v>
      </c>
    </row>
    <row r="624" spans="1:7">
      <c r="A624" s="13">
        <v>624</v>
      </c>
      <c r="B624" s="14">
        <v>42717</v>
      </c>
      <c r="C624" s="17">
        <v>-1.5</v>
      </c>
      <c r="D624" s="13">
        <v>7226.9999999999955</v>
      </c>
      <c r="E624" s="14">
        <v>42716</v>
      </c>
      <c r="F624" s="17">
        <v>3.6999999999999993</v>
      </c>
      <c r="G624" s="13">
        <v>7228.4999999999955</v>
      </c>
    </row>
    <row r="625" spans="1:7">
      <c r="A625" s="13">
        <v>625</v>
      </c>
      <c r="B625" s="14">
        <v>42718</v>
      </c>
      <c r="C625" s="17">
        <v>2.6000000000000014</v>
      </c>
      <c r="D625" s="13">
        <v>7229.5999999999958</v>
      </c>
      <c r="E625" s="14">
        <v>42717</v>
      </c>
      <c r="F625" s="17">
        <v>-1.5</v>
      </c>
      <c r="G625" s="13">
        <v>7226.9999999999955</v>
      </c>
    </row>
    <row r="626" spans="1:7">
      <c r="A626" s="13">
        <v>626</v>
      </c>
      <c r="B626" s="14">
        <v>42719</v>
      </c>
      <c r="C626" s="17">
        <v>0.80000000000000071</v>
      </c>
      <c r="D626" s="13">
        <v>7230.399999999996</v>
      </c>
      <c r="E626" s="14">
        <v>42718</v>
      </c>
      <c r="F626" s="17">
        <v>2.6000000000000014</v>
      </c>
      <c r="G626" s="13">
        <v>7229.5999999999958</v>
      </c>
    </row>
    <row r="627" spans="1:7">
      <c r="A627" s="13">
        <v>627</v>
      </c>
      <c r="B627" s="14">
        <v>42720</v>
      </c>
      <c r="C627" s="17">
        <v>0</v>
      </c>
      <c r="D627" s="13">
        <v>7230.399999999996</v>
      </c>
      <c r="E627" s="14">
        <v>42719</v>
      </c>
      <c r="F627" s="17">
        <v>0.80000000000000071</v>
      </c>
      <c r="G627" s="13">
        <v>7230.399999999996</v>
      </c>
    </row>
    <row r="628" spans="1:7">
      <c r="A628" s="13">
        <v>628</v>
      </c>
      <c r="B628" s="14">
        <v>42721</v>
      </c>
      <c r="C628" s="17">
        <v>-2.6000000000000014</v>
      </c>
      <c r="D628" s="13">
        <v>7227.7999999999956</v>
      </c>
      <c r="E628" s="14">
        <v>42720</v>
      </c>
      <c r="F628" s="17">
        <v>0</v>
      </c>
      <c r="G628" s="13">
        <v>7230.399999999996</v>
      </c>
    </row>
    <row r="629" spans="1:7">
      <c r="A629" s="13">
        <v>629</v>
      </c>
      <c r="B629" s="14">
        <v>42722</v>
      </c>
      <c r="C629" s="17">
        <v>0.39999999999999858</v>
      </c>
      <c r="D629" s="13">
        <v>7228.1999999999953</v>
      </c>
      <c r="E629" s="14">
        <v>42721</v>
      </c>
      <c r="F629" s="17">
        <v>-2.6000000000000014</v>
      </c>
      <c r="G629" s="13">
        <v>7227.7999999999956</v>
      </c>
    </row>
    <row r="630" spans="1:7">
      <c r="A630" s="13">
        <v>630</v>
      </c>
      <c r="B630" s="14">
        <v>42723</v>
      </c>
      <c r="C630" s="17">
        <v>0.89999999999999858</v>
      </c>
      <c r="D630" s="13">
        <v>7229.0999999999949</v>
      </c>
      <c r="E630" s="14">
        <v>42722</v>
      </c>
      <c r="F630" s="17">
        <v>0.39999999999999858</v>
      </c>
      <c r="G630" s="13">
        <v>7228.1999999999953</v>
      </c>
    </row>
    <row r="631" spans="1:7">
      <c r="A631" s="13">
        <v>631</v>
      </c>
      <c r="B631" s="14">
        <v>42724</v>
      </c>
      <c r="C631" s="17">
        <v>-1.3000000000000007</v>
      </c>
      <c r="D631" s="13">
        <v>7227.7999999999947</v>
      </c>
      <c r="E631" s="14">
        <v>42723</v>
      </c>
      <c r="F631" s="17">
        <v>0.89999999999999858</v>
      </c>
      <c r="G631" s="13">
        <v>7229.0999999999949</v>
      </c>
    </row>
    <row r="632" spans="1:7">
      <c r="A632" s="13">
        <v>632</v>
      </c>
      <c r="B632" s="14">
        <v>42725</v>
      </c>
      <c r="C632" s="17">
        <v>-2.5</v>
      </c>
      <c r="D632" s="13">
        <v>7225.2999999999947</v>
      </c>
      <c r="E632" s="14">
        <v>42724</v>
      </c>
      <c r="F632" s="17">
        <v>-1.3000000000000007</v>
      </c>
      <c r="G632" s="13">
        <v>7227.7999999999947</v>
      </c>
    </row>
    <row r="633" spans="1:7">
      <c r="A633" s="13">
        <v>633</v>
      </c>
      <c r="B633" s="14">
        <v>42726</v>
      </c>
      <c r="C633" s="17">
        <v>-3.3999999999999986</v>
      </c>
      <c r="D633" s="13">
        <v>7221.8999999999951</v>
      </c>
      <c r="E633" s="14">
        <v>42725</v>
      </c>
      <c r="F633" s="17">
        <v>-2.5</v>
      </c>
      <c r="G633" s="13">
        <v>7225.2999999999947</v>
      </c>
    </row>
    <row r="634" spans="1:7">
      <c r="A634" s="13">
        <v>634</v>
      </c>
      <c r="B634" s="14">
        <v>42727</v>
      </c>
      <c r="C634" s="17">
        <v>-0.5</v>
      </c>
      <c r="D634" s="13">
        <v>7221.3999999999951</v>
      </c>
      <c r="E634" s="14">
        <v>42726</v>
      </c>
      <c r="F634" s="17">
        <v>-3.3999999999999986</v>
      </c>
      <c r="G634" s="13">
        <v>7221.8999999999951</v>
      </c>
    </row>
    <row r="635" spans="1:7">
      <c r="A635" s="13">
        <v>635</v>
      </c>
      <c r="B635" s="14">
        <v>42728</v>
      </c>
      <c r="C635" s="17">
        <v>3.1000000000000014</v>
      </c>
      <c r="D635" s="13">
        <v>7224.4999999999955</v>
      </c>
      <c r="E635" s="14">
        <v>42727</v>
      </c>
      <c r="F635" s="17">
        <v>-0.5</v>
      </c>
      <c r="G635" s="13">
        <v>7221.3999999999951</v>
      </c>
    </row>
    <row r="636" spans="1:7">
      <c r="A636" s="13">
        <v>636</v>
      </c>
      <c r="B636" s="14">
        <v>42729</v>
      </c>
      <c r="C636" s="17">
        <v>6.1000000000000014</v>
      </c>
      <c r="D636" s="13">
        <v>7230.5999999999958</v>
      </c>
      <c r="E636" s="14">
        <v>42728</v>
      </c>
      <c r="F636" s="17">
        <v>3.1000000000000014</v>
      </c>
      <c r="G636" s="13">
        <v>7224.4999999999955</v>
      </c>
    </row>
    <row r="637" spans="1:7">
      <c r="A637" s="13">
        <v>637</v>
      </c>
      <c r="B637" s="14">
        <v>42730</v>
      </c>
      <c r="C637" s="17">
        <v>7.3000000000000007</v>
      </c>
      <c r="D637" s="13">
        <v>7237.899999999996</v>
      </c>
      <c r="E637" s="14">
        <v>42729</v>
      </c>
      <c r="F637" s="17">
        <v>6.1000000000000014</v>
      </c>
      <c r="G637" s="13">
        <v>7230.5999999999958</v>
      </c>
    </row>
    <row r="638" spans="1:7">
      <c r="A638" s="13">
        <v>638</v>
      </c>
      <c r="B638" s="14">
        <v>42731</v>
      </c>
      <c r="C638" s="17">
        <v>4.3000000000000007</v>
      </c>
      <c r="D638" s="13">
        <v>7242.1999999999962</v>
      </c>
      <c r="E638" s="14">
        <v>42730</v>
      </c>
      <c r="F638" s="17">
        <v>7.3000000000000007</v>
      </c>
      <c r="G638" s="13">
        <v>7237.899999999996</v>
      </c>
    </row>
    <row r="639" spans="1:7">
      <c r="A639" s="13">
        <v>639</v>
      </c>
      <c r="B639" s="14">
        <v>42732</v>
      </c>
      <c r="C639" s="17">
        <v>3.6000000000000014</v>
      </c>
      <c r="D639" s="13">
        <v>7245.7999999999965</v>
      </c>
      <c r="E639" s="14">
        <v>42731</v>
      </c>
      <c r="F639" s="17">
        <v>4.3000000000000007</v>
      </c>
      <c r="G639" s="13">
        <v>7242.1999999999962</v>
      </c>
    </row>
    <row r="640" spans="1:7">
      <c r="A640" s="13">
        <v>640</v>
      </c>
      <c r="B640" s="14">
        <v>42733</v>
      </c>
      <c r="C640" s="17">
        <v>-0.89999999999999858</v>
      </c>
      <c r="D640" s="13">
        <v>7244.8999999999969</v>
      </c>
      <c r="E640" s="14">
        <v>42732</v>
      </c>
      <c r="F640" s="17">
        <v>3.6000000000000014</v>
      </c>
      <c r="G640" s="13">
        <v>7245.7999999999965</v>
      </c>
    </row>
    <row r="641" spans="1:7">
      <c r="A641" s="13">
        <v>641</v>
      </c>
      <c r="B641" s="14">
        <v>42734</v>
      </c>
      <c r="C641" s="17">
        <v>-3.2000000000000028</v>
      </c>
      <c r="D641" s="13">
        <v>7241.6999999999971</v>
      </c>
      <c r="E641" s="14">
        <v>42733</v>
      </c>
      <c r="F641" s="17">
        <v>-0.89999999999999858</v>
      </c>
      <c r="G641" s="13">
        <v>7244.8999999999969</v>
      </c>
    </row>
    <row r="642" spans="1:7">
      <c r="A642" s="13">
        <v>642</v>
      </c>
      <c r="B642" s="14">
        <v>42735</v>
      </c>
      <c r="C642" s="17">
        <v>-4.7999999999999972</v>
      </c>
      <c r="D642" s="13">
        <v>7236.8999999999969</v>
      </c>
      <c r="E642" s="14">
        <v>42734</v>
      </c>
      <c r="F642" s="17">
        <v>-3.2000000000000028</v>
      </c>
      <c r="G642" s="13">
        <v>7241.6999999999971</v>
      </c>
    </row>
    <row r="643" spans="1:7">
      <c r="A643" s="13">
        <v>643</v>
      </c>
      <c r="B643" s="14">
        <v>42736</v>
      </c>
      <c r="C643" s="17">
        <v>-6.2999999999999972</v>
      </c>
      <c r="D643" s="13">
        <v>7230.5999999999967</v>
      </c>
      <c r="E643" s="14">
        <v>42735</v>
      </c>
      <c r="F643" s="17">
        <v>-4.7999999999999972</v>
      </c>
      <c r="G643" s="13">
        <v>7236.8999999999969</v>
      </c>
    </row>
    <row r="644" spans="1:7">
      <c r="A644" s="13">
        <v>644</v>
      </c>
      <c r="B644" s="14">
        <v>42737</v>
      </c>
      <c r="C644" s="17">
        <v>-3.3999999999999986</v>
      </c>
      <c r="D644" s="13">
        <v>7227.1999999999971</v>
      </c>
      <c r="E644" s="14">
        <v>42736</v>
      </c>
      <c r="F644" s="17">
        <v>-6.2999999999999972</v>
      </c>
      <c r="G644" s="13">
        <v>7230.5999999999967</v>
      </c>
    </row>
    <row r="645" spans="1:7">
      <c r="A645" s="13">
        <v>645</v>
      </c>
      <c r="B645" s="14">
        <v>42738</v>
      </c>
      <c r="C645" s="17">
        <v>-0.39999999999999858</v>
      </c>
      <c r="D645" s="13">
        <v>7226.7999999999975</v>
      </c>
      <c r="E645" s="14">
        <v>42737</v>
      </c>
      <c r="F645" s="17">
        <v>-3.3999999999999986</v>
      </c>
      <c r="G645" s="13">
        <v>7227.1999999999971</v>
      </c>
    </row>
    <row r="646" spans="1:7">
      <c r="A646" s="13">
        <v>646</v>
      </c>
      <c r="B646" s="14">
        <v>42739</v>
      </c>
      <c r="C646" s="17">
        <v>0.89999999999999858</v>
      </c>
      <c r="D646" s="13">
        <v>7227.6999999999971</v>
      </c>
      <c r="E646" s="14">
        <v>42738</v>
      </c>
      <c r="F646" s="17">
        <v>-0.39999999999999858</v>
      </c>
      <c r="G646" s="13">
        <v>7226.7999999999975</v>
      </c>
    </row>
    <row r="647" spans="1:7">
      <c r="A647" s="13">
        <v>647</v>
      </c>
      <c r="B647" s="14">
        <v>42740</v>
      </c>
      <c r="C647" s="17">
        <v>-4</v>
      </c>
      <c r="D647" s="13">
        <v>7223.6999999999971</v>
      </c>
      <c r="E647" s="14">
        <v>42739</v>
      </c>
      <c r="F647" s="17">
        <v>0.89999999999999858</v>
      </c>
      <c r="G647" s="13">
        <v>7227.6999999999971</v>
      </c>
    </row>
    <row r="648" spans="1:7">
      <c r="A648" s="13">
        <v>648</v>
      </c>
      <c r="B648" s="14">
        <v>42741</v>
      </c>
      <c r="C648" s="17">
        <v>-8.2999999999999972</v>
      </c>
      <c r="D648" s="13">
        <v>7215.3999999999969</v>
      </c>
      <c r="E648" s="14">
        <v>42740</v>
      </c>
      <c r="F648" s="17">
        <v>-4</v>
      </c>
      <c r="G648" s="13">
        <v>7223.6999999999971</v>
      </c>
    </row>
    <row r="649" spans="1:7">
      <c r="A649" s="13">
        <v>649</v>
      </c>
      <c r="B649" s="14">
        <v>42742</v>
      </c>
      <c r="C649" s="17">
        <v>-9.6000000000000014</v>
      </c>
      <c r="D649" s="13">
        <v>7205.7999999999965</v>
      </c>
      <c r="E649" s="14">
        <v>42741</v>
      </c>
      <c r="F649" s="17">
        <v>-8.2999999999999972</v>
      </c>
      <c r="G649" s="13">
        <v>7215.3999999999969</v>
      </c>
    </row>
    <row r="650" spans="1:7">
      <c r="A650" s="13">
        <v>650</v>
      </c>
      <c r="B650" s="14">
        <v>42743</v>
      </c>
      <c r="C650" s="17">
        <v>-6.2000000000000028</v>
      </c>
      <c r="D650" s="13">
        <v>7199.5999999999967</v>
      </c>
      <c r="E650" s="14">
        <v>42742</v>
      </c>
      <c r="F650" s="17">
        <v>-9.6000000000000014</v>
      </c>
      <c r="G650" s="13">
        <v>7205.7999999999965</v>
      </c>
    </row>
    <row r="651" spans="1:7">
      <c r="A651" s="13">
        <v>651</v>
      </c>
      <c r="B651" s="14">
        <v>42744</v>
      </c>
      <c r="C651" s="17">
        <v>-2.5</v>
      </c>
      <c r="D651" s="13">
        <v>7197.0999999999967</v>
      </c>
      <c r="E651" s="14">
        <v>42743</v>
      </c>
      <c r="F651" s="17">
        <v>-6.2000000000000028</v>
      </c>
      <c r="G651" s="13">
        <v>7199.5999999999967</v>
      </c>
    </row>
    <row r="652" spans="1:7">
      <c r="A652" s="13">
        <v>652</v>
      </c>
      <c r="B652" s="14">
        <v>42745</v>
      </c>
      <c r="C652" s="17">
        <v>-5.3999999999999986</v>
      </c>
      <c r="D652" s="13">
        <v>7191.6999999999971</v>
      </c>
      <c r="E652" s="14">
        <v>42744</v>
      </c>
      <c r="F652" s="17">
        <v>-2.5</v>
      </c>
      <c r="G652" s="13">
        <v>7197.0999999999967</v>
      </c>
    </row>
    <row r="653" spans="1:7">
      <c r="A653" s="13">
        <v>653</v>
      </c>
      <c r="B653" s="14">
        <v>42746</v>
      </c>
      <c r="C653" s="17">
        <v>-9.2000000000000028</v>
      </c>
      <c r="D653" s="13">
        <v>7182.4999999999973</v>
      </c>
      <c r="E653" s="14">
        <v>42745</v>
      </c>
      <c r="F653" s="17">
        <v>-5.3999999999999986</v>
      </c>
      <c r="G653" s="13">
        <v>7191.6999999999971</v>
      </c>
    </row>
    <row r="654" spans="1:7">
      <c r="A654" s="13">
        <v>654</v>
      </c>
      <c r="B654" s="14">
        <v>42747</v>
      </c>
      <c r="C654" s="17">
        <v>2.5</v>
      </c>
      <c r="D654" s="13">
        <v>7184.9999999999973</v>
      </c>
      <c r="E654" s="14">
        <v>42746</v>
      </c>
      <c r="F654" s="17">
        <v>-9.2000000000000028</v>
      </c>
      <c r="G654" s="13">
        <v>7182.4999999999973</v>
      </c>
    </row>
    <row r="655" spans="1:7">
      <c r="A655" s="13">
        <v>655</v>
      </c>
      <c r="B655" s="14">
        <v>42748</v>
      </c>
      <c r="C655" s="17">
        <v>2.1999999999999993</v>
      </c>
      <c r="D655" s="13">
        <v>7187.1999999999971</v>
      </c>
      <c r="E655" s="14">
        <v>42747</v>
      </c>
      <c r="F655" s="17">
        <v>2.5</v>
      </c>
      <c r="G655" s="13">
        <v>7184.9999999999973</v>
      </c>
    </row>
    <row r="656" spans="1:7">
      <c r="A656" s="13">
        <v>656</v>
      </c>
      <c r="B656" s="14">
        <v>42749</v>
      </c>
      <c r="C656" s="17">
        <v>0.10000000000000142</v>
      </c>
      <c r="D656" s="13">
        <v>7187.2999999999975</v>
      </c>
      <c r="E656" s="14">
        <v>42748</v>
      </c>
      <c r="F656" s="17">
        <v>2.1999999999999993</v>
      </c>
      <c r="G656" s="13">
        <v>7187.1999999999971</v>
      </c>
    </row>
    <row r="657" spans="1:7">
      <c r="A657" s="13">
        <v>657</v>
      </c>
      <c r="B657" s="14">
        <v>42750</v>
      </c>
      <c r="C657" s="17">
        <v>-0.39999999999999858</v>
      </c>
      <c r="D657" s="13">
        <v>7186.8999999999978</v>
      </c>
      <c r="E657" s="14">
        <v>42749</v>
      </c>
      <c r="F657" s="17">
        <v>0.10000000000000142</v>
      </c>
      <c r="G657" s="13">
        <v>7187.2999999999975</v>
      </c>
    </row>
    <row r="658" spans="1:7">
      <c r="A658" s="13">
        <v>658</v>
      </c>
      <c r="B658" s="14">
        <v>42751</v>
      </c>
      <c r="C658" s="17">
        <v>-2.7999999999999972</v>
      </c>
      <c r="D658" s="13">
        <v>7184.0999999999976</v>
      </c>
      <c r="E658" s="14">
        <v>42750</v>
      </c>
      <c r="F658" s="17">
        <v>-0.39999999999999858</v>
      </c>
      <c r="G658" s="13">
        <v>7186.8999999999978</v>
      </c>
    </row>
    <row r="659" spans="1:7">
      <c r="A659" s="13">
        <v>659</v>
      </c>
      <c r="B659" s="14">
        <v>42752</v>
      </c>
      <c r="C659" s="17">
        <v>-4</v>
      </c>
      <c r="D659" s="13">
        <v>7180.0999999999976</v>
      </c>
      <c r="E659" s="14">
        <v>42751</v>
      </c>
      <c r="F659" s="17">
        <v>-2.7999999999999972</v>
      </c>
      <c r="G659" s="13">
        <v>7184.0999999999976</v>
      </c>
    </row>
    <row r="660" spans="1:7">
      <c r="A660" s="13">
        <v>660</v>
      </c>
      <c r="B660" s="14">
        <v>42753</v>
      </c>
      <c r="C660" s="17">
        <v>-6.2000000000000028</v>
      </c>
      <c r="D660" s="13">
        <v>7173.8999999999978</v>
      </c>
      <c r="E660" s="14">
        <v>42752</v>
      </c>
      <c r="F660" s="17">
        <v>-4</v>
      </c>
      <c r="G660" s="13">
        <v>7180.0999999999976</v>
      </c>
    </row>
    <row r="661" spans="1:7">
      <c r="A661" s="13">
        <v>661</v>
      </c>
      <c r="B661" s="14">
        <v>42754</v>
      </c>
      <c r="C661" s="17">
        <v>-10.799999999999997</v>
      </c>
      <c r="D661" s="13">
        <v>7163.0999999999976</v>
      </c>
      <c r="E661" s="14">
        <v>42753</v>
      </c>
      <c r="F661" s="17">
        <v>-6.2000000000000028</v>
      </c>
      <c r="G661" s="13">
        <v>7173.8999999999978</v>
      </c>
    </row>
    <row r="662" spans="1:7">
      <c r="A662" s="13">
        <v>662</v>
      </c>
      <c r="B662" s="14">
        <v>42755</v>
      </c>
      <c r="C662" s="17">
        <v>-9.7000000000000028</v>
      </c>
      <c r="D662" s="13">
        <v>7153.3999999999978</v>
      </c>
      <c r="E662" s="14">
        <v>42754</v>
      </c>
      <c r="F662" s="17">
        <v>-10.799999999999997</v>
      </c>
      <c r="G662" s="13">
        <v>7163.0999999999976</v>
      </c>
    </row>
    <row r="663" spans="1:7">
      <c r="A663" s="13">
        <v>663</v>
      </c>
      <c r="B663" s="14">
        <v>42756</v>
      </c>
      <c r="C663" s="17">
        <v>-6.6000000000000014</v>
      </c>
      <c r="D663" s="13">
        <v>7146.7999999999975</v>
      </c>
      <c r="E663" s="14">
        <v>42755</v>
      </c>
      <c r="F663" s="17">
        <v>-9.7000000000000028</v>
      </c>
      <c r="G663" s="13">
        <v>7153.3999999999978</v>
      </c>
    </row>
    <row r="664" spans="1:7">
      <c r="A664" s="13">
        <v>664</v>
      </c>
      <c r="B664" s="14">
        <v>42757</v>
      </c>
      <c r="C664" s="17">
        <v>-6</v>
      </c>
      <c r="D664" s="13">
        <v>7140.7999999999975</v>
      </c>
      <c r="E664" s="14">
        <v>42756</v>
      </c>
      <c r="F664" s="17">
        <v>-6.6000000000000014</v>
      </c>
      <c r="G664" s="13">
        <v>7146.7999999999975</v>
      </c>
    </row>
    <row r="665" spans="1:7">
      <c r="A665" s="13">
        <v>665</v>
      </c>
      <c r="B665" s="14">
        <v>42758</v>
      </c>
      <c r="C665" s="17">
        <v>-6.2999999999999972</v>
      </c>
      <c r="D665" s="13">
        <v>7134.4999999999973</v>
      </c>
      <c r="E665" s="14">
        <v>42757</v>
      </c>
      <c r="F665" s="17">
        <v>-6</v>
      </c>
      <c r="G665" s="13">
        <v>7140.7999999999975</v>
      </c>
    </row>
    <row r="666" spans="1:7">
      <c r="A666" s="13">
        <v>666</v>
      </c>
      <c r="B666" s="14">
        <v>42759</v>
      </c>
      <c r="C666" s="17">
        <v>-5.7000000000000028</v>
      </c>
      <c r="D666" s="13">
        <v>7128.7999999999975</v>
      </c>
      <c r="E666" s="14">
        <v>42758</v>
      </c>
      <c r="F666" s="17">
        <v>-6.2999999999999972</v>
      </c>
      <c r="G666" s="13">
        <v>7134.4999999999973</v>
      </c>
    </row>
    <row r="667" spans="1:7">
      <c r="A667" s="13">
        <v>667</v>
      </c>
      <c r="B667" s="14">
        <v>42760</v>
      </c>
      <c r="C667" s="17">
        <v>-2.7999999999999972</v>
      </c>
      <c r="D667" s="13">
        <v>7125.9999999999973</v>
      </c>
      <c r="E667" s="14">
        <v>42759</v>
      </c>
      <c r="F667" s="17">
        <v>-5.7000000000000028</v>
      </c>
      <c r="G667" s="13">
        <v>7128.7999999999975</v>
      </c>
    </row>
    <row r="668" spans="1:7">
      <c r="A668" s="13">
        <v>668</v>
      </c>
      <c r="B668" s="14">
        <v>42761</v>
      </c>
      <c r="C668" s="17">
        <v>-2.3999999999999986</v>
      </c>
      <c r="D668" s="13">
        <v>7123.5999999999976</v>
      </c>
      <c r="E668" s="14">
        <v>42760</v>
      </c>
      <c r="F668" s="17">
        <v>-2.7999999999999972</v>
      </c>
      <c r="G668" s="13">
        <v>7125.9999999999973</v>
      </c>
    </row>
    <row r="669" spans="1:7">
      <c r="A669" s="13">
        <v>669</v>
      </c>
      <c r="B669" s="14">
        <v>42762</v>
      </c>
      <c r="C669" s="17">
        <v>-5.6000000000000014</v>
      </c>
      <c r="D669" s="13">
        <v>7117.9999999999973</v>
      </c>
      <c r="E669" s="14">
        <v>42761</v>
      </c>
      <c r="F669" s="17">
        <v>-2.3999999999999986</v>
      </c>
      <c r="G669" s="13">
        <v>7123.5999999999976</v>
      </c>
    </row>
    <row r="670" spans="1:7">
      <c r="A670" s="13">
        <v>670</v>
      </c>
      <c r="B670" s="14">
        <v>42763</v>
      </c>
      <c r="C670" s="17">
        <v>-5.7999999999999972</v>
      </c>
      <c r="D670" s="13">
        <v>7112.1999999999971</v>
      </c>
      <c r="E670" s="14">
        <v>42762</v>
      </c>
      <c r="F670" s="17">
        <v>-5.6000000000000014</v>
      </c>
      <c r="G670" s="13">
        <v>7117.9999999999973</v>
      </c>
    </row>
    <row r="671" spans="1:7">
      <c r="A671" s="13">
        <v>671</v>
      </c>
      <c r="B671" s="14">
        <v>42764</v>
      </c>
      <c r="C671" s="17">
        <v>-7.2999999999999972</v>
      </c>
      <c r="D671" s="13">
        <v>7104.8999999999969</v>
      </c>
      <c r="E671" s="14">
        <v>42763</v>
      </c>
      <c r="F671" s="17">
        <v>-5.7999999999999972</v>
      </c>
      <c r="G671" s="13">
        <v>7112.1999999999971</v>
      </c>
    </row>
    <row r="672" spans="1:7">
      <c r="A672" s="13">
        <v>672</v>
      </c>
      <c r="B672" s="14">
        <v>42765</v>
      </c>
      <c r="C672" s="17">
        <v>-7.6000000000000014</v>
      </c>
      <c r="D672" s="13">
        <v>7097.2999999999965</v>
      </c>
      <c r="E672" s="14">
        <v>42764</v>
      </c>
      <c r="F672" s="17">
        <v>-7.2999999999999972</v>
      </c>
      <c r="G672" s="13">
        <v>7104.8999999999969</v>
      </c>
    </row>
    <row r="673" spans="1:7">
      <c r="A673" s="13">
        <v>673</v>
      </c>
      <c r="B673" s="14">
        <v>42766</v>
      </c>
      <c r="C673" s="17">
        <v>-5</v>
      </c>
      <c r="D673" s="13">
        <v>7092.2999999999965</v>
      </c>
      <c r="E673" s="14">
        <v>42765</v>
      </c>
      <c r="F673" s="17">
        <v>-7.6000000000000014</v>
      </c>
      <c r="G673" s="13">
        <v>7097.2999999999965</v>
      </c>
    </row>
    <row r="674" spans="1:7">
      <c r="A674" s="13">
        <v>674</v>
      </c>
      <c r="B674" s="14">
        <v>42767</v>
      </c>
      <c r="C674" s="17">
        <v>-4.1000000000000014</v>
      </c>
      <c r="D674" s="13">
        <v>7088.1999999999962</v>
      </c>
      <c r="E674" s="14">
        <v>42766</v>
      </c>
      <c r="F674" s="17">
        <v>-5</v>
      </c>
      <c r="G674" s="13">
        <v>7092.2999999999965</v>
      </c>
    </row>
    <row r="675" spans="1:7">
      <c r="A675" s="13">
        <v>675</v>
      </c>
      <c r="B675" s="14">
        <v>42768</v>
      </c>
      <c r="C675" s="17">
        <v>-3.2000000000000028</v>
      </c>
      <c r="D675" s="13">
        <v>7084.9999999999964</v>
      </c>
      <c r="E675" s="14">
        <v>42767</v>
      </c>
      <c r="F675" s="17">
        <v>-4.1000000000000014</v>
      </c>
      <c r="G675" s="13">
        <v>7088.1999999999962</v>
      </c>
    </row>
    <row r="676" spans="1:7">
      <c r="A676" s="13">
        <v>676</v>
      </c>
      <c r="B676" s="14">
        <v>42769</v>
      </c>
      <c r="C676" s="17">
        <v>-1.3000000000000007</v>
      </c>
      <c r="D676" s="13">
        <v>7083.6999999999962</v>
      </c>
      <c r="E676" s="14">
        <v>42768</v>
      </c>
      <c r="F676" s="17">
        <v>-3.2000000000000028</v>
      </c>
      <c r="G676" s="13">
        <v>7084.9999999999964</v>
      </c>
    </row>
    <row r="677" spans="1:7">
      <c r="A677" s="13">
        <v>677</v>
      </c>
      <c r="B677" s="14">
        <v>42770</v>
      </c>
      <c r="C677" s="17">
        <v>0.39999999999999858</v>
      </c>
      <c r="D677" s="13">
        <v>7084.0999999999958</v>
      </c>
      <c r="E677" s="14">
        <v>42769</v>
      </c>
      <c r="F677" s="17">
        <v>-1.3000000000000007</v>
      </c>
      <c r="G677" s="13">
        <v>7083.6999999999962</v>
      </c>
    </row>
    <row r="678" spans="1:7">
      <c r="A678" s="13">
        <v>678</v>
      </c>
      <c r="B678" s="14">
        <v>42771</v>
      </c>
      <c r="C678" s="17">
        <v>2.6999999999999993</v>
      </c>
      <c r="D678" s="13">
        <v>7086.7999999999956</v>
      </c>
      <c r="E678" s="14">
        <v>42770</v>
      </c>
      <c r="F678" s="17">
        <v>0.39999999999999858</v>
      </c>
      <c r="G678" s="13">
        <v>7084.0999999999958</v>
      </c>
    </row>
    <row r="679" spans="1:7">
      <c r="A679" s="13">
        <v>679</v>
      </c>
      <c r="B679" s="14">
        <v>42772</v>
      </c>
      <c r="C679" s="17">
        <v>0.80000000000000071</v>
      </c>
      <c r="D679" s="13">
        <v>7087.5999999999958</v>
      </c>
      <c r="E679" s="14">
        <v>42771</v>
      </c>
      <c r="F679" s="17">
        <v>2.6999999999999993</v>
      </c>
      <c r="G679" s="13">
        <v>7086.7999999999956</v>
      </c>
    </row>
    <row r="680" spans="1:7">
      <c r="A680" s="13">
        <v>680</v>
      </c>
      <c r="B680" s="14">
        <v>42773</v>
      </c>
      <c r="C680" s="17">
        <v>-1.3999999999999986</v>
      </c>
      <c r="D680" s="13">
        <v>7086.1999999999962</v>
      </c>
      <c r="E680" s="14">
        <v>42772</v>
      </c>
      <c r="F680" s="17">
        <v>0.80000000000000071</v>
      </c>
      <c r="G680" s="13">
        <v>7087.5999999999958</v>
      </c>
    </row>
    <row r="681" spans="1:7">
      <c r="A681" s="13">
        <v>681</v>
      </c>
      <c r="B681" s="14">
        <v>42774</v>
      </c>
      <c r="C681" s="17">
        <v>-3.2999999999999972</v>
      </c>
      <c r="D681" s="13">
        <v>7082.899999999996</v>
      </c>
      <c r="E681" s="14">
        <v>42773</v>
      </c>
      <c r="F681" s="17">
        <v>-1.3999999999999986</v>
      </c>
      <c r="G681" s="13">
        <v>7086.1999999999962</v>
      </c>
    </row>
    <row r="682" spans="1:7">
      <c r="A682" s="13">
        <v>682</v>
      </c>
      <c r="B682" s="14">
        <v>42775</v>
      </c>
      <c r="C682" s="17">
        <v>-3.8999999999999986</v>
      </c>
      <c r="D682" s="13">
        <v>7078.9999999999964</v>
      </c>
      <c r="E682" s="14">
        <v>42774</v>
      </c>
      <c r="F682" s="17">
        <v>-3.2999999999999972</v>
      </c>
      <c r="G682" s="13">
        <v>7082.899999999996</v>
      </c>
    </row>
    <row r="683" spans="1:7">
      <c r="A683" s="13">
        <v>683</v>
      </c>
      <c r="B683" s="14">
        <v>42776</v>
      </c>
      <c r="C683" s="17">
        <v>-1.3999999999999986</v>
      </c>
      <c r="D683" s="13">
        <v>7077.5999999999967</v>
      </c>
      <c r="E683" s="14">
        <v>42775</v>
      </c>
      <c r="F683" s="17">
        <v>-3.8999999999999986</v>
      </c>
      <c r="G683" s="13">
        <v>7078.9999999999964</v>
      </c>
    </row>
    <row r="684" spans="1:7">
      <c r="A684" s="13">
        <v>684</v>
      </c>
      <c r="B684" s="14">
        <v>42777</v>
      </c>
      <c r="C684" s="17">
        <v>0.5</v>
      </c>
      <c r="D684" s="13">
        <v>7078.0999999999967</v>
      </c>
      <c r="E684" s="14">
        <v>42776</v>
      </c>
      <c r="F684" s="17">
        <v>-1.3999999999999986</v>
      </c>
      <c r="G684" s="13">
        <v>7077.5999999999967</v>
      </c>
    </row>
    <row r="685" spans="1:7">
      <c r="A685" s="13">
        <v>685</v>
      </c>
      <c r="B685" s="14">
        <v>42778</v>
      </c>
      <c r="C685" s="17">
        <v>0.80000000000000071</v>
      </c>
      <c r="D685" s="13">
        <v>7078.8999999999969</v>
      </c>
      <c r="E685" s="14">
        <v>42777</v>
      </c>
      <c r="F685" s="17">
        <v>0.5</v>
      </c>
      <c r="G685" s="13">
        <v>7078.0999999999967</v>
      </c>
    </row>
    <row r="686" spans="1:7">
      <c r="A686" s="13">
        <v>686</v>
      </c>
      <c r="B686" s="14">
        <v>42779</v>
      </c>
      <c r="C686" s="17">
        <v>-1</v>
      </c>
      <c r="D686" s="13">
        <v>7077.8999999999969</v>
      </c>
      <c r="E686" s="14">
        <v>42778</v>
      </c>
      <c r="F686" s="17">
        <v>0.80000000000000071</v>
      </c>
      <c r="G686" s="13">
        <v>7078.8999999999969</v>
      </c>
    </row>
    <row r="687" spans="1:7">
      <c r="A687" s="13">
        <v>687</v>
      </c>
      <c r="B687" s="14">
        <v>42780</v>
      </c>
      <c r="C687" s="17">
        <v>-1</v>
      </c>
      <c r="D687" s="13">
        <v>7076.8999999999969</v>
      </c>
      <c r="E687" s="14">
        <v>42779</v>
      </c>
      <c r="F687" s="17">
        <v>-1</v>
      </c>
      <c r="G687" s="13">
        <v>7077.8999999999969</v>
      </c>
    </row>
    <row r="688" spans="1:7">
      <c r="A688" s="13">
        <v>688</v>
      </c>
      <c r="B688" s="14">
        <v>42781</v>
      </c>
      <c r="C688" s="17">
        <v>0.19999999999999929</v>
      </c>
      <c r="D688" s="13">
        <v>7077.0999999999967</v>
      </c>
      <c r="E688" s="14">
        <v>42780</v>
      </c>
      <c r="F688" s="17">
        <v>-1</v>
      </c>
      <c r="G688" s="13">
        <v>7076.8999999999969</v>
      </c>
    </row>
    <row r="689" spans="1:7">
      <c r="A689" s="13">
        <v>689</v>
      </c>
      <c r="B689" s="14">
        <v>42782</v>
      </c>
      <c r="C689" s="17">
        <v>1.6000000000000014</v>
      </c>
      <c r="D689" s="13">
        <v>7078.6999999999971</v>
      </c>
      <c r="E689" s="14">
        <v>42781</v>
      </c>
      <c r="F689" s="17">
        <v>0.19999999999999929</v>
      </c>
      <c r="G689" s="13">
        <v>7077.0999999999967</v>
      </c>
    </row>
    <row r="690" spans="1:7">
      <c r="A690" s="13">
        <v>690</v>
      </c>
      <c r="B690" s="14">
        <v>42783</v>
      </c>
      <c r="C690" s="17">
        <v>4</v>
      </c>
      <c r="D690" s="13">
        <v>7082.6999999999971</v>
      </c>
      <c r="E690" s="14">
        <v>42782</v>
      </c>
      <c r="F690" s="17">
        <v>1.6000000000000014</v>
      </c>
      <c r="G690" s="13">
        <v>7078.6999999999971</v>
      </c>
    </row>
    <row r="691" spans="1:7">
      <c r="A691" s="13">
        <v>691</v>
      </c>
      <c r="B691" s="14">
        <v>42784</v>
      </c>
      <c r="C691" s="17">
        <v>4.1999999999999993</v>
      </c>
      <c r="D691" s="13">
        <v>7086.8999999999969</v>
      </c>
      <c r="E691" s="14">
        <v>42783</v>
      </c>
      <c r="F691" s="17">
        <v>4</v>
      </c>
      <c r="G691" s="13">
        <v>7082.6999999999971</v>
      </c>
    </row>
    <row r="692" spans="1:7">
      <c r="A692" s="13">
        <v>692</v>
      </c>
      <c r="B692" s="14">
        <v>42785</v>
      </c>
      <c r="C692" s="17">
        <v>3.3000000000000007</v>
      </c>
      <c r="D692" s="13">
        <v>7090.1999999999971</v>
      </c>
      <c r="E692" s="14">
        <v>42784</v>
      </c>
      <c r="F692" s="17">
        <v>4.1999999999999993</v>
      </c>
      <c r="G692" s="13">
        <v>7086.8999999999969</v>
      </c>
    </row>
    <row r="693" spans="1:7">
      <c r="A693" s="13">
        <v>693</v>
      </c>
      <c r="B693" s="14">
        <v>42786</v>
      </c>
      <c r="C693" s="17">
        <v>5.1999999999999993</v>
      </c>
      <c r="D693" s="13">
        <v>7095.3999999999969</v>
      </c>
      <c r="E693" s="14">
        <v>42785</v>
      </c>
      <c r="F693" s="17">
        <v>3.3000000000000007</v>
      </c>
      <c r="G693" s="13">
        <v>7090.1999999999971</v>
      </c>
    </row>
    <row r="694" spans="1:7">
      <c r="A694" s="13">
        <v>694</v>
      </c>
      <c r="B694" s="14">
        <v>42787</v>
      </c>
      <c r="C694" s="17">
        <v>7.8999999999999986</v>
      </c>
      <c r="D694" s="13">
        <v>7103.2999999999965</v>
      </c>
      <c r="E694" s="14">
        <v>42786</v>
      </c>
      <c r="F694" s="17">
        <v>5.1999999999999993</v>
      </c>
      <c r="G694" s="13">
        <v>7095.3999999999969</v>
      </c>
    </row>
    <row r="695" spans="1:7">
      <c r="A695" s="13">
        <v>695</v>
      </c>
      <c r="B695" s="14">
        <v>42788</v>
      </c>
      <c r="C695" s="17">
        <v>8.5</v>
      </c>
      <c r="D695" s="13">
        <v>7111.7999999999965</v>
      </c>
      <c r="E695" s="14">
        <v>42787</v>
      </c>
      <c r="F695" s="17">
        <v>7.8999999999999986</v>
      </c>
      <c r="G695" s="13">
        <v>7103.2999999999965</v>
      </c>
    </row>
    <row r="696" spans="1:7">
      <c r="A696" s="13">
        <v>696</v>
      </c>
      <c r="B696" s="14">
        <v>42789</v>
      </c>
      <c r="C696" s="17">
        <v>10</v>
      </c>
      <c r="D696" s="13">
        <v>7121.7999999999965</v>
      </c>
      <c r="E696" s="14">
        <v>42788</v>
      </c>
      <c r="F696" s="17">
        <v>8.5</v>
      </c>
      <c r="G696" s="13">
        <v>7111.7999999999965</v>
      </c>
    </row>
    <row r="697" spans="1:7">
      <c r="A697" s="13">
        <v>697</v>
      </c>
      <c r="B697" s="14">
        <v>42790</v>
      </c>
      <c r="C697" s="17">
        <v>4.6999999999999993</v>
      </c>
      <c r="D697" s="13">
        <v>7126.4999999999964</v>
      </c>
      <c r="E697" s="14">
        <v>42789</v>
      </c>
      <c r="F697" s="17">
        <v>10</v>
      </c>
      <c r="G697" s="13">
        <v>7121.7999999999965</v>
      </c>
    </row>
    <row r="698" spans="1:7">
      <c r="A698" s="13">
        <v>698</v>
      </c>
      <c r="B698" s="14">
        <v>42791</v>
      </c>
      <c r="C698" s="17">
        <v>2.6999999999999993</v>
      </c>
      <c r="D698" s="13">
        <v>7129.1999999999962</v>
      </c>
      <c r="E698" s="14">
        <v>42790</v>
      </c>
      <c r="F698" s="17">
        <v>4.6999999999999993</v>
      </c>
      <c r="G698" s="13">
        <v>7126.4999999999964</v>
      </c>
    </row>
    <row r="699" spans="1:7">
      <c r="A699" s="13">
        <v>699</v>
      </c>
      <c r="B699" s="14">
        <v>42792</v>
      </c>
      <c r="C699" s="17">
        <v>5.3999999999999986</v>
      </c>
      <c r="D699" s="13">
        <v>7134.5999999999958</v>
      </c>
      <c r="E699" s="14">
        <v>42791</v>
      </c>
      <c r="F699" s="17">
        <v>2.6999999999999993</v>
      </c>
      <c r="G699" s="13">
        <v>7129.1999999999962</v>
      </c>
    </row>
    <row r="700" spans="1:7">
      <c r="A700" s="13">
        <v>700</v>
      </c>
      <c r="B700" s="14">
        <v>42793</v>
      </c>
      <c r="C700" s="17">
        <v>6.8000000000000007</v>
      </c>
      <c r="D700" s="13">
        <v>7141.399999999996</v>
      </c>
      <c r="E700" s="14">
        <v>42792</v>
      </c>
      <c r="F700" s="17">
        <v>5.3999999999999986</v>
      </c>
      <c r="G700" s="13">
        <v>7134.5999999999958</v>
      </c>
    </row>
    <row r="701" spans="1:7">
      <c r="A701" s="13">
        <v>701</v>
      </c>
      <c r="B701" s="14">
        <v>42794</v>
      </c>
      <c r="C701" s="17">
        <v>5.8999999999999986</v>
      </c>
      <c r="D701" s="13">
        <v>7147.2999999999956</v>
      </c>
      <c r="E701" s="14">
        <v>42793</v>
      </c>
      <c r="F701" s="17">
        <v>6.8000000000000007</v>
      </c>
      <c r="G701" s="13">
        <v>7141.399999999996</v>
      </c>
    </row>
    <row r="702" spans="1:7">
      <c r="A702" s="13">
        <v>702</v>
      </c>
      <c r="B702" s="14">
        <v>42795</v>
      </c>
      <c r="C702" s="17">
        <v>5.1999999999999993</v>
      </c>
      <c r="D702" s="13">
        <v>7152.4999999999955</v>
      </c>
      <c r="E702" s="14">
        <v>42794</v>
      </c>
      <c r="F702" s="17">
        <v>5.8999999999999986</v>
      </c>
      <c r="G702" s="13">
        <v>7147.2999999999956</v>
      </c>
    </row>
    <row r="703" spans="1:7">
      <c r="A703" s="13">
        <v>703</v>
      </c>
      <c r="B703" s="14">
        <v>42796</v>
      </c>
      <c r="C703" s="17">
        <v>7.5</v>
      </c>
      <c r="D703" s="13">
        <v>7159.9999999999955</v>
      </c>
      <c r="E703" s="14">
        <v>42795</v>
      </c>
      <c r="F703" s="17">
        <v>5.1999999999999993</v>
      </c>
      <c r="G703" s="13">
        <v>7152.4999999999955</v>
      </c>
    </row>
    <row r="704" spans="1:7">
      <c r="A704" s="13">
        <v>704</v>
      </c>
      <c r="B704" s="14">
        <v>42797</v>
      </c>
      <c r="C704" s="17">
        <v>5.6000000000000014</v>
      </c>
      <c r="D704" s="13">
        <v>7165.5999999999958</v>
      </c>
      <c r="E704" s="14">
        <v>42796</v>
      </c>
      <c r="F704" s="17">
        <v>7.5</v>
      </c>
      <c r="G704" s="13">
        <v>7159.9999999999955</v>
      </c>
    </row>
    <row r="705" spans="1:7">
      <c r="A705" s="13">
        <v>705</v>
      </c>
      <c r="B705" s="14">
        <v>42798</v>
      </c>
      <c r="C705" s="17">
        <v>7.6000000000000014</v>
      </c>
      <c r="D705" s="13">
        <v>7173.1999999999962</v>
      </c>
      <c r="E705" s="14">
        <v>42797</v>
      </c>
      <c r="F705" s="17">
        <v>5.6000000000000014</v>
      </c>
      <c r="G705" s="13">
        <v>7165.5999999999958</v>
      </c>
    </row>
    <row r="706" spans="1:7">
      <c r="A706" s="13">
        <v>706</v>
      </c>
      <c r="B706" s="14">
        <v>42799</v>
      </c>
      <c r="C706" s="17">
        <v>8.6999999999999993</v>
      </c>
      <c r="D706" s="13">
        <v>7181.899999999996</v>
      </c>
      <c r="E706" s="14">
        <v>42798</v>
      </c>
      <c r="F706" s="17">
        <v>7.6000000000000014</v>
      </c>
      <c r="G706" s="13">
        <v>7173.1999999999962</v>
      </c>
    </row>
    <row r="707" spans="1:7">
      <c r="A707" s="13">
        <v>707</v>
      </c>
      <c r="B707" s="14">
        <v>42800</v>
      </c>
      <c r="C707" s="17">
        <v>5.1999999999999993</v>
      </c>
      <c r="D707" s="13">
        <v>7187.0999999999958</v>
      </c>
      <c r="E707" s="14">
        <v>42799</v>
      </c>
      <c r="F707" s="17">
        <v>8.6999999999999993</v>
      </c>
      <c r="G707" s="13">
        <v>7181.899999999996</v>
      </c>
    </row>
    <row r="708" spans="1:7">
      <c r="A708" s="13">
        <v>708</v>
      </c>
      <c r="B708" s="14">
        <v>42801</v>
      </c>
      <c r="C708" s="17">
        <v>3.8000000000000007</v>
      </c>
      <c r="D708" s="13">
        <v>7190.899999999996</v>
      </c>
      <c r="E708" s="14">
        <v>42800</v>
      </c>
      <c r="F708" s="17">
        <v>5.1999999999999993</v>
      </c>
      <c r="G708" s="13">
        <v>7187.0999999999958</v>
      </c>
    </row>
    <row r="709" spans="1:7">
      <c r="A709" s="13">
        <v>709</v>
      </c>
      <c r="B709" s="14">
        <v>42802</v>
      </c>
      <c r="C709" s="17">
        <v>3.8000000000000007</v>
      </c>
      <c r="D709" s="13">
        <v>7194.6999999999962</v>
      </c>
      <c r="E709" s="14">
        <v>42801</v>
      </c>
      <c r="F709" s="17">
        <v>3.8000000000000007</v>
      </c>
      <c r="G709" s="13">
        <v>7190.899999999996</v>
      </c>
    </row>
    <row r="710" spans="1:7">
      <c r="A710" s="13">
        <v>710</v>
      </c>
      <c r="B710" s="14">
        <v>42803</v>
      </c>
      <c r="C710" s="17">
        <v>7.1000000000000014</v>
      </c>
      <c r="D710" s="13">
        <v>7201.7999999999965</v>
      </c>
      <c r="E710" s="14">
        <v>42802</v>
      </c>
      <c r="F710" s="17">
        <v>3.8000000000000007</v>
      </c>
      <c r="G710" s="13">
        <v>7194.6999999999962</v>
      </c>
    </row>
    <row r="711" spans="1:7">
      <c r="A711" s="13">
        <v>711</v>
      </c>
      <c r="B711" s="14">
        <v>42804</v>
      </c>
      <c r="C711" s="17">
        <v>5.1999999999999993</v>
      </c>
      <c r="D711" s="13">
        <v>7206.9999999999964</v>
      </c>
      <c r="E711" s="14">
        <v>42803</v>
      </c>
      <c r="F711" s="17">
        <v>7.1000000000000014</v>
      </c>
      <c r="G711" s="13">
        <v>7201.7999999999965</v>
      </c>
    </row>
    <row r="712" spans="1:7">
      <c r="A712" s="13">
        <v>712</v>
      </c>
      <c r="B712" s="14">
        <v>42805</v>
      </c>
      <c r="C712" s="17">
        <v>5.5</v>
      </c>
      <c r="D712" s="13">
        <v>7212.4999999999964</v>
      </c>
      <c r="E712" s="14">
        <v>42804</v>
      </c>
      <c r="F712" s="17">
        <v>5.1999999999999993</v>
      </c>
      <c r="G712" s="13">
        <v>7206.9999999999964</v>
      </c>
    </row>
    <row r="713" spans="1:7">
      <c r="A713" s="13">
        <v>713</v>
      </c>
      <c r="B713" s="14">
        <v>42806</v>
      </c>
      <c r="C713" s="17">
        <v>2</v>
      </c>
      <c r="D713" s="13">
        <v>7214.4999999999964</v>
      </c>
      <c r="E713" s="14">
        <v>42805</v>
      </c>
      <c r="F713" s="17">
        <v>5.5</v>
      </c>
      <c r="G713" s="13">
        <v>7212.4999999999964</v>
      </c>
    </row>
    <row r="714" spans="1:7">
      <c r="A714" s="13">
        <v>714</v>
      </c>
      <c r="B714" s="14">
        <v>42807</v>
      </c>
      <c r="C714" s="17">
        <v>3.1000000000000014</v>
      </c>
      <c r="D714" s="13">
        <v>7217.5999999999967</v>
      </c>
      <c r="E714" s="14">
        <v>42806</v>
      </c>
      <c r="F714" s="17">
        <v>2</v>
      </c>
      <c r="G714" s="13">
        <v>7214.4999999999964</v>
      </c>
    </row>
    <row r="715" spans="1:7">
      <c r="A715" s="13">
        <v>715</v>
      </c>
      <c r="B715" s="14">
        <v>42808</v>
      </c>
      <c r="C715" s="17">
        <v>6</v>
      </c>
      <c r="D715" s="13">
        <v>7223.5999999999967</v>
      </c>
      <c r="E715" s="14">
        <v>42807</v>
      </c>
      <c r="F715" s="17">
        <v>3.1000000000000014</v>
      </c>
      <c r="G715" s="13">
        <v>7217.5999999999967</v>
      </c>
    </row>
    <row r="716" spans="1:7">
      <c r="A716" s="13">
        <v>716</v>
      </c>
      <c r="B716" s="14">
        <v>42809</v>
      </c>
      <c r="C716" s="17">
        <v>8</v>
      </c>
      <c r="D716" s="13">
        <v>7231.5999999999967</v>
      </c>
      <c r="E716" s="14">
        <v>42808</v>
      </c>
      <c r="F716" s="17">
        <v>6</v>
      </c>
      <c r="G716" s="13">
        <v>7223.5999999999967</v>
      </c>
    </row>
    <row r="717" spans="1:7">
      <c r="A717" s="13">
        <v>717</v>
      </c>
      <c r="B717" s="14">
        <v>42810</v>
      </c>
      <c r="C717" s="17">
        <v>7.8000000000000007</v>
      </c>
      <c r="D717" s="13">
        <v>7239.3999999999969</v>
      </c>
      <c r="E717" s="14">
        <v>42809</v>
      </c>
      <c r="F717" s="17">
        <v>8</v>
      </c>
      <c r="G717" s="13">
        <v>7231.5999999999967</v>
      </c>
    </row>
    <row r="718" spans="1:7">
      <c r="A718" s="13">
        <v>718</v>
      </c>
      <c r="B718" s="14">
        <v>42811</v>
      </c>
      <c r="C718" s="17">
        <v>8.5</v>
      </c>
      <c r="D718" s="13">
        <v>7247.8999999999969</v>
      </c>
      <c r="E718" s="14">
        <v>42810</v>
      </c>
      <c r="F718" s="17">
        <v>7.8000000000000007</v>
      </c>
      <c r="G718" s="13">
        <v>7239.3999999999969</v>
      </c>
    </row>
    <row r="719" spans="1:7">
      <c r="A719" s="13">
        <v>719</v>
      </c>
      <c r="B719" s="14">
        <v>42812</v>
      </c>
      <c r="C719" s="17">
        <v>7</v>
      </c>
      <c r="D719" s="13">
        <v>7254.8999999999969</v>
      </c>
      <c r="E719" s="14">
        <v>42811</v>
      </c>
      <c r="F719" s="17">
        <v>8.5</v>
      </c>
      <c r="G719" s="13">
        <v>7247.8999999999969</v>
      </c>
    </row>
    <row r="720" spans="1:7">
      <c r="A720" s="13">
        <v>720</v>
      </c>
      <c r="B720" s="14">
        <v>42813</v>
      </c>
      <c r="C720" s="17">
        <v>7.1000000000000014</v>
      </c>
      <c r="D720" s="13">
        <v>7261.9999999999973</v>
      </c>
      <c r="E720" s="14">
        <v>42812</v>
      </c>
      <c r="F720" s="17">
        <v>7</v>
      </c>
      <c r="G720" s="13">
        <v>7254.8999999999969</v>
      </c>
    </row>
    <row r="721" spans="1:7">
      <c r="A721" s="13">
        <v>721</v>
      </c>
      <c r="B721" s="14">
        <v>42814</v>
      </c>
      <c r="C721" s="17">
        <v>11.2</v>
      </c>
      <c r="D721" s="13">
        <v>7273.1999999999971</v>
      </c>
      <c r="E721" s="14">
        <v>42813</v>
      </c>
      <c r="F721" s="17">
        <v>7.1000000000000014</v>
      </c>
      <c r="G721" s="13">
        <v>7261.9999999999973</v>
      </c>
    </row>
    <row r="722" spans="1:7">
      <c r="A722" s="13">
        <v>722</v>
      </c>
      <c r="B722" s="14">
        <v>42815</v>
      </c>
      <c r="C722" s="17">
        <v>10.600000000000001</v>
      </c>
      <c r="D722" s="13">
        <v>7283.7999999999975</v>
      </c>
      <c r="E722" s="14">
        <v>42814</v>
      </c>
      <c r="F722" s="17">
        <v>11.2</v>
      </c>
      <c r="G722" s="13">
        <v>7273.1999999999971</v>
      </c>
    </row>
    <row r="723" spans="1:7">
      <c r="A723" s="13">
        <v>723</v>
      </c>
      <c r="B723" s="14">
        <v>42816</v>
      </c>
      <c r="C723" s="17">
        <v>4.8999999999999986</v>
      </c>
      <c r="D723" s="13">
        <v>7288.6999999999971</v>
      </c>
      <c r="E723" s="14">
        <v>42815</v>
      </c>
      <c r="F723" s="17">
        <v>10.600000000000001</v>
      </c>
      <c r="G723" s="13">
        <v>7283.7999999999975</v>
      </c>
    </row>
    <row r="724" spans="1:7">
      <c r="A724" s="13">
        <v>724</v>
      </c>
      <c r="B724" s="14">
        <v>42817</v>
      </c>
      <c r="C724" s="17">
        <v>4.6999999999999993</v>
      </c>
      <c r="D724" s="13">
        <v>7293.3999999999969</v>
      </c>
      <c r="E724" s="14">
        <v>42816</v>
      </c>
      <c r="F724" s="17">
        <v>4.8999999999999986</v>
      </c>
      <c r="G724" s="13">
        <v>7288.6999999999971</v>
      </c>
    </row>
    <row r="725" spans="1:7">
      <c r="A725" s="13">
        <v>725</v>
      </c>
      <c r="B725" s="14">
        <v>42818</v>
      </c>
      <c r="C725" s="17">
        <v>7.5</v>
      </c>
      <c r="D725" s="13">
        <v>7300.8999999999969</v>
      </c>
      <c r="E725" s="14">
        <v>42817</v>
      </c>
      <c r="F725" s="17">
        <v>4.6999999999999993</v>
      </c>
      <c r="G725" s="13">
        <v>7293.3999999999969</v>
      </c>
    </row>
    <row r="726" spans="1:7">
      <c r="A726" s="13">
        <v>726</v>
      </c>
      <c r="B726" s="14">
        <v>42819</v>
      </c>
      <c r="C726" s="17">
        <v>6.8000000000000007</v>
      </c>
      <c r="D726" s="13">
        <v>7307.6999999999971</v>
      </c>
      <c r="E726" s="14">
        <v>42818</v>
      </c>
      <c r="F726" s="17">
        <v>7.5</v>
      </c>
      <c r="G726" s="13">
        <v>7300.8999999999969</v>
      </c>
    </row>
    <row r="727" spans="1:7">
      <c r="A727" s="13">
        <v>727</v>
      </c>
      <c r="B727" s="14">
        <v>42820</v>
      </c>
      <c r="C727" s="17">
        <v>7.1999999999999993</v>
      </c>
      <c r="D727" s="13">
        <v>7314.8999999999969</v>
      </c>
      <c r="E727" s="14">
        <v>42819</v>
      </c>
      <c r="F727" s="17">
        <v>6.8000000000000007</v>
      </c>
      <c r="G727" s="13">
        <v>7307.6999999999971</v>
      </c>
    </row>
    <row r="728" spans="1:7">
      <c r="A728" s="13">
        <v>728</v>
      </c>
      <c r="B728" s="14">
        <v>42821</v>
      </c>
      <c r="C728" s="17">
        <v>6.5</v>
      </c>
      <c r="D728" s="13">
        <v>7321.3999999999969</v>
      </c>
      <c r="E728" s="14">
        <v>42820</v>
      </c>
      <c r="F728" s="17">
        <v>7.1999999999999993</v>
      </c>
      <c r="G728" s="13">
        <v>7314.8999999999969</v>
      </c>
    </row>
    <row r="729" spans="1:7">
      <c r="A729" s="13">
        <v>729</v>
      </c>
      <c r="B729" s="14">
        <v>42822</v>
      </c>
      <c r="C729" s="17">
        <v>11</v>
      </c>
      <c r="D729" s="13">
        <v>7332.3999999999969</v>
      </c>
      <c r="E729" s="14">
        <v>42821</v>
      </c>
      <c r="F729" s="17">
        <v>6.5</v>
      </c>
      <c r="G729" s="13">
        <v>7321.3999999999969</v>
      </c>
    </row>
    <row r="730" spans="1:7">
      <c r="A730" s="13">
        <v>730</v>
      </c>
      <c r="B730" s="14">
        <v>42823</v>
      </c>
      <c r="C730" s="17">
        <v>13</v>
      </c>
      <c r="D730" s="13">
        <v>7345.3999999999969</v>
      </c>
      <c r="E730" s="14">
        <v>42822</v>
      </c>
      <c r="F730" s="17">
        <v>11</v>
      </c>
      <c r="G730" s="13">
        <v>7332.3999999999969</v>
      </c>
    </row>
    <row r="731" spans="1:7">
      <c r="A731" s="13">
        <v>731</v>
      </c>
      <c r="B731" s="14">
        <v>42824</v>
      </c>
      <c r="C731" s="17">
        <v>13</v>
      </c>
      <c r="D731" s="13">
        <v>7358.3999999999969</v>
      </c>
      <c r="E731" s="14">
        <v>42823</v>
      </c>
      <c r="F731" s="17">
        <v>13</v>
      </c>
      <c r="G731" s="13">
        <v>7345.3999999999969</v>
      </c>
    </row>
    <row r="732" spans="1:7">
      <c r="A732" s="13">
        <v>732</v>
      </c>
      <c r="B732" s="14">
        <v>42825</v>
      </c>
      <c r="C732" s="17">
        <v>13.7</v>
      </c>
      <c r="D732" s="13">
        <v>7372.0999999999967</v>
      </c>
      <c r="E732" s="14">
        <v>42824</v>
      </c>
      <c r="F732" s="17">
        <v>13</v>
      </c>
      <c r="G732" s="13">
        <v>7358.3999999999969</v>
      </c>
    </row>
    <row r="733" spans="1:7">
      <c r="A733" s="13">
        <v>733</v>
      </c>
      <c r="B733" s="14">
        <v>42826</v>
      </c>
      <c r="C733" s="17">
        <v>14.4</v>
      </c>
      <c r="D733" s="13">
        <v>7386.4999999999964</v>
      </c>
      <c r="E733" s="14">
        <v>42825</v>
      </c>
      <c r="F733" s="17">
        <v>13.7</v>
      </c>
      <c r="G733" s="13">
        <v>7372.0999999999967</v>
      </c>
    </row>
    <row r="734" spans="1:7">
      <c r="A734" s="13">
        <v>734</v>
      </c>
      <c r="B734" s="14">
        <v>42827</v>
      </c>
      <c r="C734" s="17">
        <v>14.1</v>
      </c>
      <c r="D734" s="13">
        <v>7400.5999999999967</v>
      </c>
      <c r="E734" s="14">
        <v>42826</v>
      </c>
      <c r="F734" s="17">
        <v>14.4</v>
      </c>
      <c r="G734" s="13">
        <v>7386.4999999999964</v>
      </c>
    </row>
    <row r="735" spans="1:7">
      <c r="A735" s="13">
        <v>735</v>
      </c>
      <c r="B735" s="14">
        <v>42828</v>
      </c>
      <c r="C735" s="17">
        <v>11.3</v>
      </c>
      <c r="D735" s="13">
        <v>7411.8999999999969</v>
      </c>
      <c r="E735" s="14">
        <v>42827</v>
      </c>
      <c r="F735" s="17">
        <v>14.1</v>
      </c>
      <c r="G735" s="13">
        <v>7400.5999999999967</v>
      </c>
    </row>
    <row r="736" spans="1:7">
      <c r="A736" s="13">
        <v>736</v>
      </c>
      <c r="B736" s="14">
        <v>42829</v>
      </c>
      <c r="C736" s="17">
        <v>8.5</v>
      </c>
      <c r="D736" s="13">
        <v>7420.3999999999969</v>
      </c>
      <c r="E736" s="14">
        <v>42828</v>
      </c>
      <c r="F736" s="17">
        <v>11.3</v>
      </c>
      <c r="G736" s="13">
        <v>7411.8999999999969</v>
      </c>
    </row>
    <row r="737" spans="1:7">
      <c r="A737" s="13">
        <v>737</v>
      </c>
      <c r="B737" s="14">
        <v>42830</v>
      </c>
      <c r="C737" s="17">
        <v>8.6000000000000014</v>
      </c>
      <c r="D737" s="13">
        <v>7428.9999999999973</v>
      </c>
      <c r="E737" s="14">
        <v>42829</v>
      </c>
      <c r="F737" s="17">
        <v>8.5</v>
      </c>
      <c r="G737" s="13">
        <v>7420.3999999999969</v>
      </c>
    </row>
    <row r="738" spans="1:7">
      <c r="A738" s="13">
        <v>738</v>
      </c>
      <c r="B738" s="14">
        <v>42831</v>
      </c>
      <c r="C738" s="17">
        <v>7.3000000000000007</v>
      </c>
      <c r="D738" s="13">
        <v>7436.2999999999975</v>
      </c>
      <c r="E738" s="14">
        <v>42830</v>
      </c>
      <c r="F738" s="17">
        <v>8.6000000000000014</v>
      </c>
      <c r="G738" s="13">
        <v>7428.9999999999973</v>
      </c>
    </row>
    <row r="739" spans="1:7">
      <c r="A739" s="13">
        <v>739</v>
      </c>
      <c r="B739" s="14">
        <v>42832</v>
      </c>
      <c r="C739" s="17">
        <v>7.6999999999999993</v>
      </c>
      <c r="D739" s="13">
        <v>7443.9999999999973</v>
      </c>
      <c r="E739" s="14">
        <v>42831</v>
      </c>
      <c r="F739" s="17">
        <v>7.3000000000000007</v>
      </c>
      <c r="G739" s="13">
        <v>7436.2999999999975</v>
      </c>
    </row>
    <row r="740" spans="1:7">
      <c r="A740" s="13">
        <v>740</v>
      </c>
      <c r="B740" s="14">
        <v>42833</v>
      </c>
      <c r="C740" s="17">
        <v>11.100000000000001</v>
      </c>
      <c r="D740" s="13">
        <v>7455.0999999999976</v>
      </c>
      <c r="E740" s="14">
        <v>42832</v>
      </c>
      <c r="F740" s="17">
        <v>7.6999999999999993</v>
      </c>
      <c r="G740" s="13">
        <v>7443.9999999999973</v>
      </c>
    </row>
    <row r="741" spans="1:7">
      <c r="A741" s="13">
        <v>741</v>
      </c>
      <c r="B741" s="14">
        <v>42834</v>
      </c>
      <c r="C741" s="17">
        <v>12.600000000000001</v>
      </c>
      <c r="D741" s="13">
        <v>7467.699999999998</v>
      </c>
      <c r="E741" s="14">
        <v>42833</v>
      </c>
      <c r="F741" s="17">
        <v>11.100000000000001</v>
      </c>
      <c r="G741" s="13">
        <v>7455.0999999999976</v>
      </c>
    </row>
    <row r="742" spans="1:7">
      <c r="A742" s="13">
        <v>742</v>
      </c>
      <c r="B742" s="14">
        <v>42835</v>
      </c>
      <c r="C742" s="17">
        <v>14.4</v>
      </c>
      <c r="D742" s="13">
        <v>7482.0999999999976</v>
      </c>
      <c r="E742" s="14">
        <v>42834</v>
      </c>
      <c r="F742" s="17">
        <v>12.600000000000001</v>
      </c>
      <c r="G742" s="13">
        <v>7467.699999999998</v>
      </c>
    </row>
    <row r="743" spans="1:7">
      <c r="A743" s="13">
        <v>743</v>
      </c>
      <c r="B743" s="14">
        <v>42836</v>
      </c>
      <c r="C743" s="17">
        <v>7.8999999999999986</v>
      </c>
      <c r="D743" s="13">
        <v>7489.9999999999973</v>
      </c>
      <c r="E743" s="14">
        <v>42835</v>
      </c>
      <c r="F743" s="17">
        <v>14.4</v>
      </c>
      <c r="G743" s="13">
        <v>7482.0999999999976</v>
      </c>
    </row>
    <row r="744" spans="1:7">
      <c r="A744" s="13">
        <v>744</v>
      </c>
      <c r="B744" s="14">
        <v>42837</v>
      </c>
      <c r="C744" s="17">
        <v>9.5</v>
      </c>
      <c r="D744" s="13">
        <v>7499.4999999999973</v>
      </c>
      <c r="E744" s="14">
        <v>42836</v>
      </c>
      <c r="F744" s="17">
        <v>7.8999999999999986</v>
      </c>
      <c r="G744" s="13">
        <v>7489.9999999999973</v>
      </c>
    </row>
    <row r="745" spans="1:7">
      <c r="A745" s="13">
        <v>745</v>
      </c>
      <c r="B745" s="14">
        <v>42838</v>
      </c>
      <c r="C745" s="17">
        <v>9.1999999999999993</v>
      </c>
      <c r="D745" s="13">
        <v>7508.6999999999971</v>
      </c>
      <c r="E745" s="14">
        <v>42837</v>
      </c>
      <c r="F745" s="17">
        <v>9.5</v>
      </c>
      <c r="G745" s="13">
        <v>7499.4999999999973</v>
      </c>
    </row>
    <row r="746" spans="1:7">
      <c r="A746" s="13">
        <v>746</v>
      </c>
      <c r="B746" s="14">
        <v>42839</v>
      </c>
      <c r="C746" s="17">
        <v>9.6999999999999993</v>
      </c>
      <c r="D746" s="13">
        <v>7518.3999999999969</v>
      </c>
      <c r="E746" s="14">
        <v>42838</v>
      </c>
      <c r="F746" s="17">
        <v>9.1999999999999993</v>
      </c>
      <c r="G746" s="13">
        <v>7508.6999999999971</v>
      </c>
    </row>
    <row r="747" spans="1:7">
      <c r="A747" s="13">
        <v>747</v>
      </c>
      <c r="B747" s="14">
        <v>42840</v>
      </c>
      <c r="C747" s="17">
        <v>10.3</v>
      </c>
      <c r="D747" s="13">
        <v>7528.6999999999971</v>
      </c>
      <c r="E747" s="14">
        <v>42839</v>
      </c>
      <c r="F747" s="17">
        <v>9.6999999999999993</v>
      </c>
      <c r="G747" s="13">
        <v>7518.3999999999969</v>
      </c>
    </row>
    <row r="748" spans="1:7">
      <c r="A748" s="13">
        <v>748</v>
      </c>
      <c r="B748" s="14">
        <v>42841</v>
      </c>
      <c r="C748" s="17">
        <v>6.8999999999999986</v>
      </c>
      <c r="D748" s="13">
        <v>7535.5999999999967</v>
      </c>
      <c r="E748" s="14">
        <v>42840</v>
      </c>
      <c r="F748" s="17">
        <v>10.3</v>
      </c>
      <c r="G748" s="13">
        <v>7528.6999999999971</v>
      </c>
    </row>
    <row r="749" spans="1:7">
      <c r="A749" s="13">
        <v>749</v>
      </c>
      <c r="B749" s="14">
        <v>42842</v>
      </c>
      <c r="C749" s="17">
        <v>4.6999999999999993</v>
      </c>
      <c r="D749" s="13">
        <v>7540.2999999999965</v>
      </c>
      <c r="E749" s="14">
        <v>42841</v>
      </c>
      <c r="F749" s="17">
        <v>6.8999999999999986</v>
      </c>
      <c r="G749" s="13">
        <v>7535.5999999999967</v>
      </c>
    </row>
    <row r="750" spans="1:7">
      <c r="A750" s="13">
        <v>750</v>
      </c>
      <c r="B750" s="14">
        <v>42843</v>
      </c>
      <c r="C750" s="17">
        <v>3.3000000000000007</v>
      </c>
      <c r="D750" s="13">
        <v>7543.5999999999967</v>
      </c>
      <c r="E750" s="14">
        <v>42842</v>
      </c>
      <c r="F750" s="17">
        <v>4.6999999999999993</v>
      </c>
      <c r="G750" s="13">
        <v>7540.2999999999965</v>
      </c>
    </row>
    <row r="751" spans="1:7">
      <c r="A751" s="13">
        <v>751</v>
      </c>
      <c r="B751" s="14">
        <v>42844</v>
      </c>
      <c r="C751" s="17">
        <v>2</v>
      </c>
      <c r="D751" s="13">
        <v>7545.5999999999967</v>
      </c>
      <c r="E751" s="14">
        <v>42843</v>
      </c>
      <c r="F751" s="17">
        <v>3.3000000000000007</v>
      </c>
      <c r="G751" s="13">
        <v>7543.5999999999967</v>
      </c>
    </row>
    <row r="752" spans="1:7">
      <c r="A752" s="13">
        <v>752</v>
      </c>
      <c r="B752" s="14">
        <v>42845</v>
      </c>
      <c r="C752" s="17">
        <v>3.1999999999999993</v>
      </c>
      <c r="D752" s="13">
        <v>7548.7999999999965</v>
      </c>
      <c r="E752" s="14">
        <v>42844</v>
      </c>
      <c r="F752" s="17">
        <v>2</v>
      </c>
      <c r="G752" s="13">
        <v>7545.5999999999967</v>
      </c>
    </row>
    <row r="753" spans="1:7">
      <c r="A753" s="13">
        <v>753</v>
      </c>
      <c r="B753" s="14">
        <v>42846</v>
      </c>
      <c r="C753" s="17">
        <v>6.1999999999999993</v>
      </c>
      <c r="D753" s="13">
        <v>7554.9999999999964</v>
      </c>
      <c r="E753" s="14">
        <v>42845</v>
      </c>
      <c r="F753" s="17">
        <v>3.1999999999999993</v>
      </c>
      <c r="G753" s="13">
        <v>7548.7999999999965</v>
      </c>
    </row>
    <row r="754" spans="1:7">
      <c r="A754" s="13">
        <v>754</v>
      </c>
      <c r="B754" s="14">
        <v>42847</v>
      </c>
      <c r="C754" s="17">
        <v>7.6999999999999993</v>
      </c>
      <c r="D754" s="13">
        <v>7562.6999999999962</v>
      </c>
      <c r="E754" s="14">
        <v>42846</v>
      </c>
      <c r="F754" s="17">
        <v>6.1999999999999993</v>
      </c>
      <c r="G754" s="13">
        <v>7554.9999999999964</v>
      </c>
    </row>
    <row r="755" spans="1:7">
      <c r="A755" s="13">
        <v>755</v>
      </c>
      <c r="B755" s="14">
        <v>42848</v>
      </c>
      <c r="C755" s="17">
        <v>6</v>
      </c>
      <c r="D755" s="13">
        <v>7568.6999999999962</v>
      </c>
      <c r="E755" s="14">
        <v>42847</v>
      </c>
      <c r="F755" s="17">
        <v>7.6999999999999993</v>
      </c>
      <c r="G755" s="13">
        <v>7562.6999999999962</v>
      </c>
    </row>
    <row r="756" spans="1:7">
      <c r="A756" s="13">
        <v>756</v>
      </c>
      <c r="B756" s="14">
        <v>42849</v>
      </c>
      <c r="C756" s="17">
        <v>8.1999999999999993</v>
      </c>
      <c r="D756" s="13">
        <v>7576.899999999996</v>
      </c>
      <c r="E756" s="14">
        <v>42848</v>
      </c>
      <c r="F756" s="17">
        <v>6</v>
      </c>
      <c r="G756" s="13">
        <v>7568.6999999999962</v>
      </c>
    </row>
    <row r="757" spans="1:7">
      <c r="A757" s="13">
        <v>757</v>
      </c>
      <c r="B757" s="14">
        <v>42850</v>
      </c>
      <c r="C757" s="17">
        <v>10.100000000000001</v>
      </c>
      <c r="D757" s="13">
        <v>7586.9999999999964</v>
      </c>
      <c r="E757" s="14">
        <v>42849</v>
      </c>
      <c r="F757" s="17">
        <v>8.1999999999999993</v>
      </c>
      <c r="G757" s="13">
        <v>7576.899999999996</v>
      </c>
    </row>
    <row r="758" spans="1:7">
      <c r="A758" s="13">
        <v>758</v>
      </c>
      <c r="B758" s="14">
        <v>42851</v>
      </c>
      <c r="C758" s="17">
        <v>4.3999999999999986</v>
      </c>
      <c r="D758" s="13">
        <v>7591.399999999996</v>
      </c>
      <c r="E758" s="14">
        <v>42850</v>
      </c>
      <c r="F758" s="17">
        <v>10.100000000000001</v>
      </c>
      <c r="G758" s="13">
        <v>7586.9999999999964</v>
      </c>
    </row>
    <row r="759" spans="1:7">
      <c r="A759" s="13">
        <v>759</v>
      </c>
      <c r="B759" s="14">
        <v>42852</v>
      </c>
      <c r="C759" s="17">
        <v>6.1000000000000014</v>
      </c>
      <c r="D759" s="13">
        <v>7597.4999999999964</v>
      </c>
      <c r="E759" s="14">
        <v>42851</v>
      </c>
      <c r="F759" s="17">
        <v>4.3999999999999986</v>
      </c>
      <c r="G759" s="13">
        <v>7591.399999999996</v>
      </c>
    </row>
    <row r="760" spans="1:7">
      <c r="A760" s="13">
        <v>760</v>
      </c>
      <c r="B760" s="14">
        <v>42853</v>
      </c>
      <c r="C760" s="17">
        <v>5</v>
      </c>
      <c r="D760" s="13">
        <v>7602.4999999999964</v>
      </c>
      <c r="E760" s="14">
        <v>42852</v>
      </c>
      <c r="F760" s="17">
        <v>6.1000000000000014</v>
      </c>
      <c r="G760" s="13">
        <v>7597.4999999999964</v>
      </c>
    </row>
    <row r="761" spans="1:7">
      <c r="A761" s="13">
        <v>761</v>
      </c>
      <c r="B761" s="14">
        <v>42854</v>
      </c>
      <c r="C761" s="17">
        <v>6.8000000000000007</v>
      </c>
      <c r="D761" s="13">
        <v>7609.2999999999965</v>
      </c>
      <c r="E761" s="14">
        <v>42853</v>
      </c>
      <c r="F761" s="17">
        <v>5</v>
      </c>
      <c r="G761" s="13">
        <v>7602.4999999999964</v>
      </c>
    </row>
    <row r="762" spans="1:7">
      <c r="A762" s="13">
        <v>762</v>
      </c>
      <c r="B762" s="14">
        <v>42855</v>
      </c>
      <c r="C762" s="17">
        <v>9.1999999999999993</v>
      </c>
      <c r="D762" s="13">
        <v>7618.4999999999964</v>
      </c>
      <c r="E762" s="14">
        <v>42854</v>
      </c>
      <c r="F762" s="17">
        <v>6.8000000000000007</v>
      </c>
      <c r="G762" s="13">
        <v>7609.2999999999965</v>
      </c>
    </row>
    <row r="763" spans="1:7">
      <c r="A763" s="13">
        <v>763</v>
      </c>
      <c r="B763" s="14">
        <v>42856</v>
      </c>
      <c r="C763" s="17">
        <v>10.3</v>
      </c>
      <c r="D763" s="13">
        <v>7628.7999999999965</v>
      </c>
      <c r="E763" s="14">
        <v>42855</v>
      </c>
      <c r="F763" s="17">
        <v>9.1999999999999993</v>
      </c>
      <c r="G763" s="13">
        <v>7618.4999999999964</v>
      </c>
    </row>
    <row r="764" spans="1:7">
      <c r="A764" s="13">
        <v>764</v>
      </c>
      <c r="B764" s="14">
        <v>42857</v>
      </c>
      <c r="C764" s="17">
        <v>10.899999999999999</v>
      </c>
      <c r="D764" s="13">
        <v>7639.6999999999962</v>
      </c>
      <c r="E764" s="14">
        <v>42856</v>
      </c>
      <c r="F764" s="17">
        <v>10.3</v>
      </c>
      <c r="G764" s="13">
        <v>7628.7999999999965</v>
      </c>
    </row>
    <row r="765" spans="1:7">
      <c r="A765" s="13">
        <v>765</v>
      </c>
      <c r="B765" s="14">
        <v>42858</v>
      </c>
      <c r="C765" s="17">
        <v>11.399999999999999</v>
      </c>
      <c r="D765" s="13">
        <v>7651.0999999999958</v>
      </c>
      <c r="E765" s="14">
        <v>42857</v>
      </c>
      <c r="F765" s="17">
        <v>10.899999999999999</v>
      </c>
      <c r="G765" s="13">
        <v>7639.6999999999962</v>
      </c>
    </row>
    <row r="766" spans="1:7">
      <c r="A766" s="13">
        <v>766</v>
      </c>
      <c r="B766" s="14">
        <v>42859</v>
      </c>
      <c r="C766" s="17">
        <v>11.5</v>
      </c>
      <c r="D766" s="13">
        <v>7662.5999999999958</v>
      </c>
      <c r="E766" s="14">
        <v>42858</v>
      </c>
      <c r="F766" s="17">
        <v>11.399999999999999</v>
      </c>
      <c r="G766" s="13">
        <v>7651.0999999999958</v>
      </c>
    </row>
    <row r="767" spans="1:7">
      <c r="A767" s="13">
        <v>767</v>
      </c>
      <c r="B767" s="14">
        <v>42860</v>
      </c>
      <c r="C767" s="17">
        <v>9.5</v>
      </c>
      <c r="D767" s="13">
        <v>7672.0999999999958</v>
      </c>
      <c r="E767" s="14">
        <v>42859</v>
      </c>
      <c r="F767" s="17">
        <v>11.5</v>
      </c>
      <c r="G767" s="13">
        <v>7662.5999999999958</v>
      </c>
    </row>
    <row r="768" spans="1:7">
      <c r="A768" s="13">
        <v>768</v>
      </c>
      <c r="B768" s="14">
        <v>42861</v>
      </c>
      <c r="C768" s="17">
        <v>13</v>
      </c>
      <c r="D768" s="13">
        <v>7685.0999999999958</v>
      </c>
      <c r="E768" s="14">
        <v>42860</v>
      </c>
      <c r="F768" s="17">
        <v>9.5</v>
      </c>
      <c r="G768" s="13">
        <v>7672.0999999999958</v>
      </c>
    </row>
    <row r="769" spans="1:7">
      <c r="A769" s="13">
        <v>769</v>
      </c>
      <c r="B769" s="14">
        <v>42862</v>
      </c>
      <c r="C769" s="17">
        <v>13.2</v>
      </c>
      <c r="D769" s="13">
        <v>7698.2999999999956</v>
      </c>
      <c r="E769" s="14">
        <v>42861</v>
      </c>
      <c r="F769" s="17">
        <v>13</v>
      </c>
      <c r="G769" s="13">
        <v>7685.0999999999958</v>
      </c>
    </row>
    <row r="770" spans="1:7">
      <c r="A770" s="13">
        <v>770</v>
      </c>
      <c r="B770" s="14">
        <v>42863</v>
      </c>
      <c r="C770" s="17">
        <v>10.5</v>
      </c>
      <c r="D770" s="13">
        <v>7708.7999999999956</v>
      </c>
      <c r="E770" s="14">
        <v>42862</v>
      </c>
      <c r="F770" s="17">
        <v>13.2</v>
      </c>
      <c r="G770" s="13">
        <v>7698.2999999999956</v>
      </c>
    </row>
    <row r="771" spans="1:7">
      <c r="A771" s="13">
        <v>771</v>
      </c>
      <c r="B771" s="14">
        <v>42864</v>
      </c>
      <c r="C771" s="17">
        <v>5.6000000000000014</v>
      </c>
      <c r="D771" s="13">
        <v>7714.399999999996</v>
      </c>
      <c r="E771" s="14">
        <v>42863</v>
      </c>
      <c r="F771" s="17">
        <v>10.5</v>
      </c>
      <c r="G771" s="13">
        <v>7708.7999999999956</v>
      </c>
    </row>
    <row r="772" spans="1:7">
      <c r="A772" s="13">
        <v>772</v>
      </c>
      <c r="B772" s="14">
        <v>42865</v>
      </c>
      <c r="C772" s="17">
        <v>7.3000000000000007</v>
      </c>
      <c r="D772" s="13">
        <v>7721.6999999999962</v>
      </c>
      <c r="E772" s="14">
        <v>42864</v>
      </c>
      <c r="F772" s="17">
        <v>5.6000000000000014</v>
      </c>
      <c r="G772" s="13">
        <v>7714.399999999996</v>
      </c>
    </row>
    <row r="773" spans="1:7">
      <c r="A773" s="13">
        <v>773</v>
      </c>
      <c r="B773" s="14">
        <v>42866</v>
      </c>
      <c r="C773" s="17">
        <v>12.399999999999999</v>
      </c>
      <c r="D773" s="13">
        <v>7734.0999999999958</v>
      </c>
      <c r="E773" s="14">
        <v>42865</v>
      </c>
      <c r="F773" s="17">
        <v>7.3000000000000007</v>
      </c>
      <c r="G773" s="13">
        <v>7721.6999999999962</v>
      </c>
    </row>
    <row r="774" spans="1:7">
      <c r="A774" s="13">
        <v>774</v>
      </c>
      <c r="B774" s="14">
        <v>42867</v>
      </c>
      <c r="C774" s="17">
        <v>15</v>
      </c>
      <c r="D774" s="13">
        <v>7749.0999999999958</v>
      </c>
      <c r="E774" s="14">
        <v>42866</v>
      </c>
      <c r="F774" s="17">
        <v>12.399999999999999</v>
      </c>
      <c r="G774" s="13">
        <v>7734.0999999999958</v>
      </c>
    </row>
    <row r="775" spans="1:7">
      <c r="A775" s="13">
        <v>775</v>
      </c>
      <c r="B775" s="14">
        <v>42868</v>
      </c>
      <c r="C775" s="17">
        <v>15.5</v>
      </c>
      <c r="D775" s="13">
        <v>7764.5999999999958</v>
      </c>
      <c r="E775" s="14">
        <v>42867</v>
      </c>
      <c r="F775" s="17">
        <v>15</v>
      </c>
      <c r="G775" s="13">
        <v>7749.0999999999958</v>
      </c>
    </row>
    <row r="776" spans="1:7">
      <c r="A776" s="13">
        <v>776</v>
      </c>
      <c r="B776" s="14">
        <v>42869</v>
      </c>
      <c r="C776" s="17">
        <v>14.7</v>
      </c>
      <c r="D776" s="13">
        <v>7779.2999999999956</v>
      </c>
      <c r="E776" s="14">
        <v>42868</v>
      </c>
      <c r="F776" s="17">
        <v>15.5</v>
      </c>
      <c r="G776" s="13">
        <v>7764.5999999999958</v>
      </c>
    </row>
    <row r="777" spans="1:7">
      <c r="A777" s="13">
        <v>777</v>
      </c>
      <c r="B777" s="14">
        <v>42870</v>
      </c>
      <c r="C777" s="17">
        <v>15.5</v>
      </c>
      <c r="D777" s="13">
        <v>7794.7999999999956</v>
      </c>
      <c r="E777" s="14">
        <v>42869</v>
      </c>
      <c r="F777" s="17">
        <v>14.7</v>
      </c>
      <c r="G777" s="13">
        <v>7779.2999999999956</v>
      </c>
    </row>
    <row r="778" spans="1:7">
      <c r="A778" s="13">
        <v>778</v>
      </c>
      <c r="B778" s="14">
        <v>42871</v>
      </c>
      <c r="C778" s="17">
        <v>16.5</v>
      </c>
      <c r="D778" s="13">
        <v>7811.2999999999956</v>
      </c>
      <c r="E778" s="14">
        <v>42870</v>
      </c>
      <c r="F778" s="17">
        <v>15.5</v>
      </c>
      <c r="G778" s="13">
        <v>7794.7999999999956</v>
      </c>
    </row>
    <row r="779" spans="1:7">
      <c r="A779" s="13">
        <v>779</v>
      </c>
      <c r="B779" s="14">
        <v>42872</v>
      </c>
      <c r="C779" s="17">
        <v>17.600000000000001</v>
      </c>
      <c r="D779" s="13">
        <v>7828.899999999996</v>
      </c>
      <c r="E779" s="14">
        <v>42871</v>
      </c>
      <c r="F779" s="17">
        <v>16.5</v>
      </c>
      <c r="G779" s="13">
        <v>7811.2999999999956</v>
      </c>
    </row>
    <row r="780" spans="1:7">
      <c r="A780" s="13">
        <v>780</v>
      </c>
      <c r="B780" s="14">
        <v>42873</v>
      </c>
      <c r="C780" s="17">
        <v>18.600000000000001</v>
      </c>
      <c r="D780" s="13">
        <v>7847.4999999999964</v>
      </c>
      <c r="E780" s="14">
        <v>42872</v>
      </c>
      <c r="F780" s="17">
        <v>17.600000000000001</v>
      </c>
      <c r="G780" s="13">
        <v>7828.899999999996</v>
      </c>
    </row>
    <row r="781" spans="1:7">
      <c r="A781" s="13">
        <v>781</v>
      </c>
      <c r="B781" s="14">
        <v>42874</v>
      </c>
      <c r="C781" s="17">
        <v>19.899999999999999</v>
      </c>
      <c r="D781" s="13">
        <v>7867.399999999996</v>
      </c>
      <c r="E781" s="14">
        <v>42873</v>
      </c>
      <c r="F781" s="17">
        <v>18.600000000000001</v>
      </c>
      <c r="G781" s="13">
        <v>7847.4999999999964</v>
      </c>
    </row>
    <row r="782" spans="1:7">
      <c r="A782" s="13">
        <v>782</v>
      </c>
      <c r="B782" s="14">
        <v>42875</v>
      </c>
      <c r="C782" s="17">
        <v>14.7</v>
      </c>
      <c r="D782" s="13">
        <v>7882.0999999999958</v>
      </c>
      <c r="E782" s="14">
        <v>42874</v>
      </c>
      <c r="F782" s="17">
        <v>19.899999999999999</v>
      </c>
      <c r="G782" s="13">
        <v>7867.399999999996</v>
      </c>
    </row>
    <row r="783" spans="1:7">
      <c r="A783" s="13">
        <v>783</v>
      </c>
      <c r="B783" s="14">
        <v>42876</v>
      </c>
      <c r="C783" s="17">
        <v>15.8</v>
      </c>
      <c r="D783" s="13">
        <v>7897.899999999996</v>
      </c>
      <c r="E783" s="14">
        <v>42875</v>
      </c>
      <c r="F783" s="17">
        <v>14.7</v>
      </c>
      <c r="G783" s="13">
        <v>7882.0999999999958</v>
      </c>
    </row>
    <row r="784" spans="1:7">
      <c r="A784" s="13">
        <v>784</v>
      </c>
      <c r="B784" s="14">
        <v>42877</v>
      </c>
      <c r="C784" s="17">
        <v>15.3</v>
      </c>
      <c r="D784" s="13">
        <v>7913.1999999999962</v>
      </c>
      <c r="E784" s="14">
        <v>42876</v>
      </c>
      <c r="F784" s="17">
        <v>15.8</v>
      </c>
      <c r="G784" s="13">
        <v>7897.899999999996</v>
      </c>
    </row>
    <row r="785" spans="1:7">
      <c r="A785" s="13">
        <v>785</v>
      </c>
      <c r="B785" s="14">
        <v>42878</v>
      </c>
      <c r="C785" s="17">
        <v>17.5</v>
      </c>
      <c r="D785" s="13">
        <v>7930.6999999999962</v>
      </c>
      <c r="E785" s="14">
        <v>42877</v>
      </c>
      <c r="F785" s="17">
        <v>15.3</v>
      </c>
      <c r="G785" s="13">
        <v>7913.1999999999962</v>
      </c>
    </row>
    <row r="786" spans="1:7">
      <c r="A786" s="13">
        <v>786</v>
      </c>
      <c r="B786" s="14">
        <v>42879</v>
      </c>
      <c r="C786" s="17">
        <v>14.4</v>
      </c>
      <c r="D786" s="13">
        <v>7945.0999999999958</v>
      </c>
      <c r="E786" s="14">
        <v>42878</v>
      </c>
      <c r="F786" s="17">
        <v>17.5</v>
      </c>
      <c r="G786" s="13">
        <v>7930.6999999999962</v>
      </c>
    </row>
    <row r="787" spans="1:7">
      <c r="A787" s="13">
        <v>787</v>
      </c>
      <c r="B787" s="14">
        <v>42880</v>
      </c>
      <c r="C787" s="17">
        <v>14.2</v>
      </c>
      <c r="D787" s="13">
        <v>7959.2999999999956</v>
      </c>
      <c r="E787" s="14">
        <v>42879</v>
      </c>
      <c r="F787" s="17">
        <v>14.4</v>
      </c>
      <c r="G787" s="13">
        <v>7945.0999999999958</v>
      </c>
    </row>
    <row r="788" spans="1:7">
      <c r="A788" s="13">
        <v>788</v>
      </c>
      <c r="B788" s="14">
        <v>42881</v>
      </c>
      <c r="C788" s="17">
        <v>16.600000000000001</v>
      </c>
      <c r="D788" s="13">
        <v>7975.899999999996</v>
      </c>
      <c r="E788" s="14">
        <v>42880</v>
      </c>
      <c r="F788" s="17">
        <v>14.2</v>
      </c>
      <c r="G788" s="13">
        <v>7959.2999999999956</v>
      </c>
    </row>
    <row r="789" spans="1:7">
      <c r="A789" s="13">
        <v>789</v>
      </c>
      <c r="B789" s="14">
        <v>42882</v>
      </c>
      <c r="C789" s="17">
        <v>18.399999999999999</v>
      </c>
      <c r="D789" s="13">
        <v>7994.2999999999956</v>
      </c>
      <c r="E789" s="14">
        <v>42881</v>
      </c>
      <c r="F789" s="17">
        <v>16.600000000000001</v>
      </c>
      <c r="G789" s="13">
        <v>7975.899999999996</v>
      </c>
    </row>
    <row r="790" spans="1:7">
      <c r="A790" s="13">
        <v>790</v>
      </c>
      <c r="B790" s="14">
        <v>42883</v>
      </c>
      <c r="C790" s="17">
        <v>19.2</v>
      </c>
      <c r="D790" s="13">
        <v>8013.4999999999955</v>
      </c>
      <c r="E790" s="14">
        <v>42882</v>
      </c>
      <c r="F790" s="17">
        <v>18.399999999999999</v>
      </c>
      <c r="G790" s="13">
        <v>7994.2999999999956</v>
      </c>
    </row>
    <row r="791" spans="1:7">
      <c r="A791" s="13">
        <v>791</v>
      </c>
      <c r="B791" s="14">
        <v>42884</v>
      </c>
      <c r="C791" s="17">
        <v>22.6</v>
      </c>
      <c r="D791" s="13">
        <v>8036.0999999999958</v>
      </c>
      <c r="E791" s="14">
        <v>42883</v>
      </c>
      <c r="F791" s="17">
        <v>19.2</v>
      </c>
      <c r="G791" s="13">
        <v>8013.4999999999955</v>
      </c>
    </row>
    <row r="792" spans="1:7">
      <c r="A792" s="13">
        <v>792</v>
      </c>
      <c r="B792" s="14">
        <v>42885</v>
      </c>
      <c r="C792" s="17">
        <v>22.6</v>
      </c>
      <c r="D792" s="13">
        <v>8058.6999999999962</v>
      </c>
      <c r="E792" s="14">
        <v>42884</v>
      </c>
      <c r="F792" s="17">
        <v>22.6</v>
      </c>
      <c r="G792" s="13">
        <v>8036.0999999999958</v>
      </c>
    </row>
    <row r="793" spans="1:7">
      <c r="A793" s="13">
        <v>793</v>
      </c>
      <c r="B793" s="14">
        <v>42886</v>
      </c>
      <c r="C793" s="17">
        <v>19.600000000000001</v>
      </c>
      <c r="D793" s="13">
        <v>8078.2999999999965</v>
      </c>
      <c r="E793" s="14">
        <v>42885</v>
      </c>
      <c r="F793" s="17">
        <v>22.6</v>
      </c>
      <c r="G793" s="13">
        <v>8058.6999999999962</v>
      </c>
    </row>
    <row r="794" spans="1:7">
      <c r="A794" s="13">
        <v>794</v>
      </c>
      <c r="B794" s="14">
        <v>42887</v>
      </c>
      <c r="C794" s="17">
        <v>18.3</v>
      </c>
      <c r="D794" s="13">
        <v>8096.5999999999967</v>
      </c>
      <c r="E794" s="14">
        <v>42886</v>
      </c>
      <c r="F794" s="17">
        <v>19.600000000000001</v>
      </c>
      <c r="G794" s="13">
        <v>8078.2999999999965</v>
      </c>
    </row>
    <row r="795" spans="1:7">
      <c r="A795" s="13">
        <v>795</v>
      </c>
      <c r="B795" s="14">
        <v>42888</v>
      </c>
      <c r="C795" s="17">
        <v>19.100000000000001</v>
      </c>
      <c r="D795" s="13">
        <v>8115.6999999999971</v>
      </c>
      <c r="E795" s="14">
        <v>42887</v>
      </c>
      <c r="F795" s="17">
        <v>18.3</v>
      </c>
      <c r="G795" s="13">
        <v>8096.5999999999967</v>
      </c>
    </row>
    <row r="796" spans="1:7">
      <c r="A796" s="13">
        <v>796</v>
      </c>
      <c r="B796" s="14">
        <v>42889</v>
      </c>
      <c r="C796" s="17">
        <v>20.8</v>
      </c>
      <c r="D796" s="13">
        <v>8136.4999999999973</v>
      </c>
      <c r="E796" s="14">
        <v>42888</v>
      </c>
      <c r="F796" s="17">
        <v>19.100000000000001</v>
      </c>
      <c r="G796" s="13">
        <v>8115.6999999999971</v>
      </c>
    </row>
    <row r="797" spans="1:7">
      <c r="A797" s="13">
        <v>797</v>
      </c>
      <c r="B797" s="14">
        <v>42890</v>
      </c>
      <c r="C797" s="17">
        <v>17.2</v>
      </c>
      <c r="D797" s="13">
        <v>8153.6999999999971</v>
      </c>
      <c r="E797" s="14">
        <v>42889</v>
      </c>
      <c r="F797" s="17">
        <v>20.8</v>
      </c>
      <c r="G797" s="13">
        <v>8136.4999999999973</v>
      </c>
    </row>
    <row r="798" spans="1:7">
      <c r="A798" s="13">
        <v>798</v>
      </c>
      <c r="B798" s="14">
        <v>42891</v>
      </c>
      <c r="C798" s="17">
        <v>16.399999999999999</v>
      </c>
      <c r="D798" s="13">
        <v>8170.0999999999967</v>
      </c>
      <c r="E798" s="14">
        <v>42890</v>
      </c>
      <c r="F798" s="17">
        <v>17.2</v>
      </c>
      <c r="G798" s="13">
        <v>8153.6999999999971</v>
      </c>
    </row>
    <row r="799" spans="1:7">
      <c r="A799" s="13">
        <v>799</v>
      </c>
      <c r="B799" s="14">
        <v>42892</v>
      </c>
      <c r="C799" s="17">
        <v>17.5</v>
      </c>
      <c r="D799" s="13">
        <v>8187.5999999999967</v>
      </c>
      <c r="E799" s="14">
        <v>42891</v>
      </c>
      <c r="F799" s="17">
        <v>16.399999999999999</v>
      </c>
      <c r="G799" s="13">
        <v>8170.0999999999967</v>
      </c>
    </row>
    <row r="800" spans="1:7">
      <c r="A800" s="13">
        <v>800</v>
      </c>
      <c r="B800" s="14">
        <v>42893</v>
      </c>
      <c r="C800" s="17">
        <v>13.899999999999999</v>
      </c>
      <c r="D800" s="13">
        <v>8201.4999999999964</v>
      </c>
      <c r="E800" s="14">
        <v>42892</v>
      </c>
      <c r="F800" s="17">
        <v>17.5</v>
      </c>
      <c r="G800" s="13">
        <v>8187.5999999999967</v>
      </c>
    </row>
    <row r="801" spans="1:7">
      <c r="A801" s="13">
        <v>801</v>
      </c>
      <c r="B801" s="14">
        <v>42894</v>
      </c>
      <c r="C801" s="17">
        <v>15.9</v>
      </c>
      <c r="D801" s="13">
        <v>8217.399999999996</v>
      </c>
      <c r="E801" s="14">
        <v>42893</v>
      </c>
      <c r="F801" s="17">
        <v>13.899999999999999</v>
      </c>
      <c r="G801" s="13">
        <v>8201.4999999999964</v>
      </c>
    </row>
    <row r="802" spans="1:7">
      <c r="A802" s="13">
        <v>802</v>
      </c>
      <c r="B802" s="14">
        <v>42895</v>
      </c>
      <c r="C802" s="17">
        <v>20</v>
      </c>
      <c r="D802" s="13">
        <v>8237.399999999996</v>
      </c>
      <c r="E802" s="14">
        <v>42894</v>
      </c>
      <c r="F802" s="17">
        <v>15.9</v>
      </c>
      <c r="G802" s="13">
        <v>8217.399999999996</v>
      </c>
    </row>
    <row r="803" spans="1:7">
      <c r="A803" s="13">
        <v>803</v>
      </c>
      <c r="B803" s="14">
        <v>42896</v>
      </c>
      <c r="C803" s="17">
        <v>18.2</v>
      </c>
      <c r="D803" s="13">
        <v>8255.5999999999967</v>
      </c>
      <c r="E803" s="14">
        <v>42895</v>
      </c>
      <c r="F803" s="17">
        <v>20</v>
      </c>
      <c r="G803" s="13">
        <v>8237.399999999996</v>
      </c>
    </row>
    <row r="804" spans="1:7">
      <c r="A804" s="13">
        <v>804</v>
      </c>
      <c r="B804" s="14">
        <v>42897</v>
      </c>
      <c r="C804" s="17">
        <v>19.8</v>
      </c>
      <c r="D804" s="13">
        <v>8275.399999999996</v>
      </c>
      <c r="E804" s="14">
        <v>42896</v>
      </c>
      <c r="F804" s="17">
        <v>18.2</v>
      </c>
      <c r="G804" s="13">
        <v>8255.5999999999967</v>
      </c>
    </row>
    <row r="805" spans="1:7">
      <c r="A805" s="13">
        <v>805</v>
      </c>
      <c r="B805" s="14">
        <v>42898</v>
      </c>
      <c r="C805" s="17">
        <v>22.4</v>
      </c>
      <c r="D805" s="13">
        <v>8297.7999999999956</v>
      </c>
      <c r="E805" s="14">
        <v>42897</v>
      </c>
      <c r="F805" s="17">
        <v>19.8</v>
      </c>
      <c r="G805" s="13">
        <v>8275.399999999996</v>
      </c>
    </row>
    <row r="806" spans="1:7">
      <c r="A806" s="13">
        <v>806</v>
      </c>
      <c r="B806" s="14">
        <v>42899</v>
      </c>
      <c r="C806" s="17">
        <v>17.3</v>
      </c>
      <c r="D806" s="13">
        <v>8315.0999999999949</v>
      </c>
      <c r="E806" s="14">
        <v>42898</v>
      </c>
      <c r="F806" s="17">
        <v>22.4</v>
      </c>
      <c r="G806" s="13">
        <v>8297.7999999999956</v>
      </c>
    </row>
    <row r="807" spans="1:7">
      <c r="A807" s="13">
        <v>807</v>
      </c>
      <c r="B807" s="14">
        <v>42900</v>
      </c>
      <c r="C807" s="17">
        <v>17.600000000000001</v>
      </c>
      <c r="D807" s="13">
        <v>8332.6999999999953</v>
      </c>
      <c r="E807" s="14">
        <v>42899</v>
      </c>
      <c r="F807" s="17">
        <v>17.3</v>
      </c>
      <c r="G807" s="13">
        <v>8315.0999999999949</v>
      </c>
    </row>
    <row r="808" spans="1:7">
      <c r="A808" s="13">
        <v>808</v>
      </c>
      <c r="B808" s="14">
        <v>42901</v>
      </c>
      <c r="C808" s="17">
        <v>20.2</v>
      </c>
      <c r="D808" s="13">
        <v>8352.899999999996</v>
      </c>
      <c r="E808" s="14">
        <v>42900</v>
      </c>
      <c r="F808" s="17">
        <v>17.600000000000001</v>
      </c>
      <c r="G808" s="13">
        <v>8332.6999999999953</v>
      </c>
    </row>
    <row r="809" spans="1:7">
      <c r="A809" s="13">
        <v>809</v>
      </c>
      <c r="B809" s="14">
        <v>42902</v>
      </c>
      <c r="C809" s="17">
        <v>18.600000000000001</v>
      </c>
      <c r="D809" s="13">
        <v>8371.4999999999964</v>
      </c>
      <c r="E809" s="14">
        <v>42901</v>
      </c>
      <c r="F809" s="17">
        <v>20.2</v>
      </c>
      <c r="G809" s="13">
        <v>8352.899999999996</v>
      </c>
    </row>
    <row r="810" spans="1:7">
      <c r="A810" s="13">
        <v>810</v>
      </c>
      <c r="B810" s="14">
        <v>42903</v>
      </c>
      <c r="C810" s="17">
        <v>16</v>
      </c>
      <c r="D810" s="13">
        <v>8387.4999999999964</v>
      </c>
      <c r="E810" s="14">
        <v>42902</v>
      </c>
      <c r="F810" s="17">
        <v>18.600000000000001</v>
      </c>
      <c r="G810" s="13">
        <v>8371.4999999999964</v>
      </c>
    </row>
    <row r="811" spans="1:7">
      <c r="A811" s="13">
        <v>811</v>
      </c>
      <c r="B811" s="14">
        <v>42904</v>
      </c>
      <c r="C811" s="17">
        <v>18.8</v>
      </c>
      <c r="D811" s="13">
        <v>8406.2999999999956</v>
      </c>
      <c r="E811" s="14">
        <v>42903</v>
      </c>
      <c r="F811" s="17">
        <v>16</v>
      </c>
      <c r="G811" s="13">
        <v>8387.4999999999964</v>
      </c>
    </row>
    <row r="812" spans="1:7">
      <c r="A812" s="13">
        <v>812</v>
      </c>
      <c r="B812" s="14">
        <v>42905</v>
      </c>
      <c r="C812" s="17">
        <v>21.3</v>
      </c>
      <c r="D812" s="13">
        <v>8427.5999999999949</v>
      </c>
      <c r="E812" s="14">
        <v>42904</v>
      </c>
      <c r="F812" s="17">
        <v>18.8</v>
      </c>
      <c r="G812" s="13">
        <v>8406.2999999999956</v>
      </c>
    </row>
    <row r="813" spans="1:7">
      <c r="A813" s="13">
        <v>813</v>
      </c>
      <c r="B813" s="14">
        <v>42906</v>
      </c>
      <c r="C813" s="17">
        <v>24.4</v>
      </c>
      <c r="D813" s="13">
        <v>8451.9999999999945</v>
      </c>
      <c r="E813" s="14">
        <v>42905</v>
      </c>
      <c r="F813" s="17">
        <v>21.3</v>
      </c>
      <c r="G813" s="13">
        <v>8427.5999999999949</v>
      </c>
    </row>
    <row r="814" spans="1:7">
      <c r="A814" s="13">
        <v>814</v>
      </c>
      <c r="B814" s="14">
        <v>42907</v>
      </c>
      <c r="C814" s="17">
        <v>22.6</v>
      </c>
      <c r="D814" s="13">
        <v>8474.5999999999949</v>
      </c>
      <c r="E814" s="14">
        <v>42906</v>
      </c>
      <c r="F814" s="17">
        <v>24.4</v>
      </c>
      <c r="G814" s="13">
        <v>8451.9999999999945</v>
      </c>
    </row>
    <row r="815" spans="1:7">
      <c r="A815" s="13">
        <v>815</v>
      </c>
      <c r="B815" s="14">
        <v>42908</v>
      </c>
      <c r="C815" s="17">
        <v>22.4</v>
      </c>
      <c r="D815" s="13">
        <v>8496.9999999999945</v>
      </c>
      <c r="E815" s="14">
        <v>42907</v>
      </c>
      <c r="F815" s="17">
        <v>22.6</v>
      </c>
      <c r="G815" s="13">
        <v>8474.5999999999949</v>
      </c>
    </row>
    <row r="816" spans="1:7">
      <c r="A816" s="13">
        <v>816</v>
      </c>
      <c r="B816" s="14">
        <v>42909</v>
      </c>
      <c r="C816" s="17">
        <v>20.6</v>
      </c>
      <c r="D816" s="13">
        <v>8517.5999999999949</v>
      </c>
      <c r="E816" s="14">
        <v>42908</v>
      </c>
      <c r="F816" s="17">
        <v>22.4</v>
      </c>
      <c r="G816" s="13">
        <v>8496.9999999999945</v>
      </c>
    </row>
    <row r="817" spans="1:7">
      <c r="A817" s="13">
        <v>817</v>
      </c>
      <c r="B817" s="14">
        <v>42910</v>
      </c>
      <c r="C817" s="17">
        <v>22.4</v>
      </c>
      <c r="D817" s="13">
        <v>8539.9999999999945</v>
      </c>
      <c r="E817" s="14">
        <v>42909</v>
      </c>
      <c r="F817" s="17">
        <v>20.6</v>
      </c>
      <c r="G817" s="13">
        <v>8517.5999999999949</v>
      </c>
    </row>
    <row r="818" spans="1:7">
      <c r="A818" s="13">
        <v>818</v>
      </c>
      <c r="B818" s="14">
        <v>42911</v>
      </c>
      <c r="C818" s="17">
        <v>21.6</v>
      </c>
      <c r="D818" s="13">
        <v>8561.5999999999949</v>
      </c>
      <c r="E818" s="14">
        <v>42910</v>
      </c>
      <c r="F818" s="17">
        <v>22.4</v>
      </c>
      <c r="G818" s="13">
        <v>8539.9999999999945</v>
      </c>
    </row>
    <row r="819" spans="1:7">
      <c r="A819" s="13">
        <v>819</v>
      </c>
      <c r="B819" s="14">
        <v>42912</v>
      </c>
      <c r="C819" s="17">
        <v>21.1</v>
      </c>
      <c r="D819" s="13">
        <v>8582.6999999999953</v>
      </c>
      <c r="E819" s="14">
        <v>42911</v>
      </c>
      <c r="F819" s="17">
        <v>21.6</v>
      </c>
      <c r="G819" s="13">
        <v>8561.5999999999949</v>
      </c>
    </row>
    <row r="820" spans="1:7">
      <c r="A820" s="13">
        <v>820</v>
      </c>
      <c r="B820" s="14">
        <v>42913</v>
      </c>
      <c r="C820" s="17">
        <v>18.100000000000001</v>
      </c>
      <c r="D820" s="13">
        <v>8600.7999999999956</v>
      </c>
      <c r="E820" s="14">
        <v>42912</v>
      </c>
      <c r="F820" s="17">
        <v>21.1</v>
      </c>
      <c r="G820" s="13">
        <v>8582.6999999999953</v>
      </c>
    </row>
    <row r="821" spans="1:7">
      <c r="A821" s="13">
        <v>821</v>
      </c>
      <c r="B821" s="14">
        <v>42914</v>
      </c>
      <c r="C821" s="17">
        <v>20.100000000000001</v>
      </c>
      <c r="D821" s="13">
        <v>8620.899999999996</v>
      </c>
      <c r="E821" s="14">
        <v>42913</v>
      </c>
      <c r="F821" s="17">
        <v>18.100000000000001</v>
      </c>
      <c r="G821" s="13">
        <v>8600.7999999999956</v>
      </c>
    </row>
    <row r="822" spans="1:7">
      <c r="A822" s="13">
        <v>822</v>
      </c>
      <c r="B822" s="14">
        <v>42915</v>
      </c>
      <c r="C822" s="17">
        <v>17.399999999999999</v>
      </c>
      <c r="D822" s="13">
        <v>8638.2999999999956</v>
      </c>
      <c r="E822" s="14">
        <v>42914</v>
      </c>
      <c r="F822" s="17">
        <v>20.100000000000001</v>
      </c>
      <c r="G822" s="13">
        <v>8620.899999999996</v>
      </c>
    </row>
    <row r="823" spans="1:7">
      <c r="A823" s="13">
        <v>823</v>
      </c>
      <c r="B823" s="14">
        <v>42916</v>
      </c>
      <c r="C823" s="17">
        <v>18.3</v>
      </c>
      <c r="D823" s="13">
        <v>8656.5999999999949</v>
      </c>
      <c r="E823" s="14">
        <v>42915</v>
      </c>
      <c r="F823" s="17">
        <v>17.399999999999999</v>
      </c>
      <c r="G823" s="13">
        <v>8638.2999999999956</v>
      </c>
    </row>
    <row r="824" spans="1:7">
      <c r="A824" s="13">
        <v>824</v>
      </c>
      <c r="B824" s="14">
        <v>42917</v>
      </c>
      <c r="C824" s="17">
        <v>18.2</v>
      </c>
      <c r="D824" s="13">
        <v>8674.7999999999956</v>
      </c>
      <c r="E824" s="14">
        <v>42916</v>
      </c>
      <c r="F824" s="17">
        <v>18.3</v>
      </c>
      <c r="G824" s="13">
        <v>8656.5999999999949</v>
      </c>
    </row>
    <row r="825" spans="1:7">
      <c r="A825" s="13">
        <v>825</v>
      </c>
      <c r="B825" s="14">
        <v>42918</v>
      </c>
      <c r="C825" s="17">
        <v>18.2</v>
      </c>
      <c r="D825" s="13">
        <v>8692.9999999999964</v>
      </c>
      <c r="E825" s="14">
        <v>42917</v>
      </c>
      <c r="F825" s="17">
        <v>18.2</v>
      </c>
      <c r="G825" s="13">
        <v>8674.7999999999956</v>
      </c>
    </row>
    <row r="826" spans="1:7">
      <c r="A826" s="13">
        <v>826</v>
      </c>
      <c r="B826" s="14">
        <v>42919</v>
      </c>
      <c r="C826" s="17">
        <v>18</v>
      </c>
      <c r="D826" s="13">
        <v>8710.9999999999964</v>
      </c>
      <c r="E826" s="14">
        <v>42918</v>
      </c>
      <c r="F826" s="17">
        <v>18.2</v>
      </c>
      <c r="G826" s="13">
        <v>8692.9999999999964</v>
      </c>
    </row>
    <row r="827" spans="1:7">
      <c r="A827" s="13">
        <v>827</v>
      </c>
      <c r="B827" s="14">
        <v>42920</v>
      </c>
      <c r="C827" s="17">
        <v>18.8</v>
      </c>
      <c r="D827" s="13">
        <v>8729.7999999999956</v>
      </c>
      <c r="E827" s="14">
        <v>42919</v>
      </c>
      <c r="F827" s="17">
        <v>18</v>
      </c>
      <c r="G827" s="13">
        <v>8710.9999999999964</v>
      </c>
    </row>
    <row r="828" spans="1:7">
      <c r="A828" s="13">
        <v>828</v>
      </c>
      <c r="B828" s="14">
        <v>42921</v>
      </c>
      <c r="C828" s="17">
        <v>19.8</v>
      </c>
      <c r="D828" s="13">
        <v>8749.5999999999949</v>
      </c>
      <c r="E828" s="14">
        <v>42920</v>
      </c>
      <c r="F828" s="17">
        <v>18.8</v>
      </c>
      <c r="G828" s="13">
        <v>8729.7999999999956</v>
      </c>
    </row>
    <row r="829" spans="1:7">
      <c r="A829" s="13">
        <v>829</v>
      </c>
      <c r="B829" s="14">
        <v>42922</v>
      </c>
      <c r="C829" s="17">
        <v>20.3</v>
      </c>
      <c r="D829" s="13">
        <v>8769.8999999999942</v>
      </c>
      <c r="E829" s="14">
        <v>42921</v>
      </c>
      <c r="F829" s="17">
        <v>19.8</v>
      </c>
      <c r="G829" s="13">
        <v>8749.5999999999949</v>
      </c>
    </row>
    <row r="830" spans="1:7">
      <c r="A830" s="13">
        <v>830</v>
      </c>
      <c r="B830" s="14">
        <v>42923</v>
      </c>
      <c r="C830" s="17">
        <v>22</v>
      </c>
      <c r="D830" s="13">
        <v>8791.8999999999942</v>
      </c>
      <c r="E830" s="14">
        <v>42922</v>
      </c>
      <c r="F830" s="17">
        <v>20.3</v>
      </c>
      <c r="G830" s="13">
        <v>8769.8999999999942</v>
      </c>
    </row>
    <row r="831" spans="1:7">
      <c r="A831" s="13">
        <v>831</v>
      </c>
      <c r="B831" s="14">
        <v>42924</v>
      </c>
      <c r="C831" s="17">
        <v>22.8</v>
      </c>
      <c r="D831" s="13">
        <v>8814.6999999999935</v>
      </c>
      <c r="E831" s="14">
        <v>42923</v>
      </c>
      <c r="F831" s="17">
        <v>22</v>
      </c>
      <c r="G831" s="13">
        <v>8791.8999999999942</v>
      </c>
    </row>
    <row r="832" spans="1:7">
      <c r="A832" s="13">
        <v>832</v>
      </c>
      <c r="B832" s="14">
        <v>42925</v>
      </c>
      <c r="C832" s="17">
        <v>22.8</v>
      </c>
      <c r="D832" s="13">
        <v>8837.4999999999927</v>
      </c>
      <c r="E832" s="14">
        <v>42924</v>
      </c>
      <c r="F832" s="17">
        <v>22.8</v>
      </c>
      <c r="G832" s="13">
        <v>8814.6999999999935</v>
      </c>
    </row>
    <row r="833" spans="1:7">
      <c r="A833" s="13">
        <v>833</v>
      </c>
      <c r="B833" s="14">
        <v>42926</v>
      </c>
      <c r="C833" s="17">
        <v>24.2</v>
      </c>
      <c r="D833" s="13">
        <v>8861.6999999999935</v>
      </c>
      <c r="E833" s="14">
        <v>42925</v>
      </c>
      <c r="F833" s="17">
        <v>22.8</v>
      </c>
      <c r="G833" s="13">
        <v>8837.4999999999927</v>
      </c>
    </row>
    <row r="834" spans="1:7">
      <c r="A834" s="13">
        <v>834</v>
      </c>
      <c r="B834" s="14">
        <v>42927</v>
      </c>
      <c r="C834" s="17">
        <v>20.2</v>
      </c>
      <c r="D834" s="13">
        <v>8881.8999999999942</v>
      </c>
      <c r="E834" s="14">
        <v>42926</v>
      </c>
      <c r="F834" s="17">
        <v>24.2</v>
      </c>
      <c r="G834" s="13">
        <v>8861.6999999999935</v>
      </c>
    </row>
    <row r="835" spans="1:7">
      <c r="A835" s="13">
        <v>835</v>
      </c>
      <c r="B835" s="14">
        <v>42928</v>
      </c>
      <c r="C835" s="17">
        <v>19.100000000000001</v>
      </c>
      <c r="D835" s="13">
        <v>8900.9999999999945</v>
      </c>
      <c r="E835" s="14">
        <v>42927</v>
      </c>
      <c r="F835" s="17">
        <v>20.2</v>
      </c>
      <c r="G835" s="13">
        <v>8881.8999999999942</v>
      </c>
    </row>
    <row r="836" spans="1:7">
      <c r="A836" s="13">
        <v>836</v>
      </c>
      <c r="B836" s="14">
        <v>42929</v>
      </c>
      <c r="C836" s="17">
        <v>15.5</v>
      </c>
      <c r="D836" s="13">
        <v>8916.4999999999945</v>
      </c>
      <c r="E836" s="14">
        <v>42928</v>
      </c>
      <c r="F836" s="17">
        <v>19.100000000000001</v>
      </c>
      <c r="G836" s="13">
        <v>8900.9999999999945</v>
      </c>
    </row>
    <row r="837" spans="1:7">
      <c r="A837" s="13">
        <v>837</v>
      </c>
      <c r="B837" s="14">
        <v>42930</v>
      </c>
      <c r="C837" s="17">
        <v>14.8</v>
      </c>
      <c r="D837" s="13">
        <v>8931.2999999999938</v>
      </c>
      <c r="E837" s="14">
        <v>42929</v>
      </c>
      <c r="F837" s="17">
        <v>15.5</v>
      </c>
      <c r="G837" s="13">
        <v>8916.4999999999945</v>
      </c>
    </row>
    <row r="838" spans="1:7">
      <c r="A838" s="13">
        <v>838</v>
      </c>
      <c r="B838" s="14">
        <v>42931</v>
      </c>
      <c r="C838" s="17">
        <v>14.2</v>
      </c>
      <c r="D838" s="13">
        <v>8945.4999999999945</v>
      </c>
      <c r="E838" s="14">
        <v>42930</v>
      </c>
      <c r="F838" s="17">
        <v>14.8</v>
      </c>
      <c r="G838" s="13">
        <v>8931.2999999999938</v>
      </c>
    </row>
    <row r="839" spans="1:7">
      <c r="A839" s="13">
        <v>839</v>
      </c>
      <c r="B839" s="14">
        <v>42932</v>
      </c>
      <c r="C839" s="17">
        <v>17.399999999999999</v>
      </c>
      <c r="D839" s="13">
        <v>8962.8999999999942</v>
      </c>
      <c r="E839" s="14">
        <v>42931</v>
      </c>
      <c r="F839" s="17">
        <v>14.2</v>
      </c>
      <c r="G839" s="13">
        <v>8945.4999999999945</v>
      </c>
    </row>
    <row r="840" spans="1:7">
      <c r="A840" s="13">
        <v>840</v>
      </c>
      <c r="B840" s="14">
        <v>42933</v>
      </c>
      <c r="C840" s="17">
        <v>20.5</v>
      </c>
      <c r="D840" s="13">
        <v>8983.3999999999942</v>
      </c>
      <c r="E840" s="14">
        <v>42932</v>
      </c>
      <c r="F840" s="17">
        <v>17.399999999999999</v>
      </c>
      <c r="G840" s="13">
        <v>8962.8999999999942</v>
      </c>
    </row>
    <row r="841" spans="1:7">
      <c r="A841" s="13">
        <v>841</v>
      </c>
      <c r="B841" s="14">
        <v>42934</v>
      </c>
      <c r="C841" s="17">
        <v>20.6</v>
      </c>
      <c r="D841" s="13">
        <v>9003.9999999999945</v>
      </c>
      <c r="E841" s="14">
        <v>42933</v>
      </c>
      <c r="F841" s="17">
        <v>20.5</v>
      </c>
      <c r="G841" s="13">
        <v>8983.3999999999942</v>
      </c>
    </row>
    <row r="842" spans="1:7">
      <c r="A842" s="13">
        <v>842</v>
      </c>
      <c r="B842" s="14">
        <v>42935</v>
      </c>
      <c r="C842" s="17">
        <v>23.5</v>
      </c>
      <c r="D842" s="13">
        <v>9027.4999999999945</v>
      </c>
      <c r="E842" s="14">
        <v>42934</v>
      </c>
      <c r="F842" s="17">
        <v>20.6</v>
      </c>
      <c r="G842" s="13">
        <v>9003.9999999999945</v>
      </c>
    </row>
    <row r="843" spans="1:7">
      <c r="A843" s="13">
        <v>843</v>
      </c>
      <c r="B843" s="14">
        <v>42936</v>
      </c>
      <c r="C843" s="17">
        <v>22.8</v>
      </c>
      <c r="D843" s="13">
        <v>9050.2999999999938</v>
      </c>
      <c r="E843" s="14">
        <v>42935</v>
      </c>
      <c r="F843" s="17">
        <v>23.5</v>
      </c>
      <c r="G843" s="13">
        <v>9027.4999999999945</v>
      </c>
    </row>
    <row r="844" spans="1:7">
      <c r="A844" s="13">
        <v>844</v>
      </c>
      <c r="B844" s="14">
        <v>42937</v>
      </c>
      <c r="C844" s="17">
        <v>22.4</v>
      </c>
      <c r="D844" s="13">
        <v>9072.6999999999935</v>
      </c>
      <c r="E844" s="14">
        <v>42936</v>
      </c>
      <c r="F844" s="17">
        <v>22.8</v>
      </c>
      <c r="G844" s="13">
        <v>9050.2999999999938</v>
      </c>
    </row>
    <row r="845" spans="1:7">
      <c r="A845" s="13">
        <v>845</v>
      </c>
      <c r="B845" s="14">
        <v>42938</v>
      </c>
      <c r="C845" s="17">
        <v>22.7</v>
      </c>
      <c r="D845" s="13">
        <v>9095.3999999999942</v>
      </c>
      <c r="E845" s="14">
        <v>42937</v>
      </c>
      <c r="F845" s="17">
        <v>22.4</v>
      </c>
      <c r="G845" s="13">
        <v>9072.6999999999935</v>
      </c>
    </row>
    <row r="846" spans="1:7">
      <c r="A846" s="13">
        <v>846</v>
      </c>
      <c r="B846" s="14">
        <v>42939</v>
      </c>
      <c r="C846" s="17">
        <v>20.7</v>
      </c>
      <c r="D846" s="13">
        <v>9116.0999999999949</v>
      </c>
      <c r="E846" s="14">
        <v>42938</v>
      </c>
      <c r="F846" s="17">
        <v>22.7</v>
      </c>
      <c r="G846" s="13">
        <v>9095.3999999999942</v>
      </c>
    </row>
    <row r="847" spans="1:7">
      <c r="A847" s="13">
        <v>847</v>
      </c>
      <c r="B847" s="14">
        <v>42940</v>
      </c>
      <c r="C847" s="17">
        <v>17.2</v>
      </c>
      <c r="D847" s="13">
        <v>9133.2999999999956</v>
      </c>
      <c r="E847" s="14">
        <v>42939</v>
      </c>
      <c r="F847" s="17">
        <v>20.7</v>
      </c>
      <c r="G847" s="13">
        <v>9116.0999999999949</v>
      </c>
    </row>
    <row r="848" spans="1:7">
      <c r="A848" s="13">
        <v>848</v>
      </c>
      <c r="B848" s="14">
        <v>42941</v>
      </c>
      <c r="C848" s="17">
        <v>16.100000000000001</v>
      </c>
      <c r="D848" s="13">
        <v>9149.399999999996</v>
      </c>
      <c r="E848" s="14">
        <v>42940</v>
      </c>
      <c r="F848" s="17">
        <v>17.2</v>
      </c>
      <c r="G848" s="13">
        <v>9133.2999999999956</v>
      </c>
    </row>
    <row r="849" spans="1:7">
      <c r="A849" s="13">
        <v>849</v>
      </c>
      <c r="B849" s="14">
        <v>42942</v>
      </c>
      <c r="C849" s="17">
        <v>16.399999999999999</v>
      </c>
      <c r="D849" s="13">
        <v>9165.7999999999956</v>
      </c>
      <c r="E849" s="14">
        <v>42941</v>
      </c>
      <c r="F849" s="17">
        <v>16.100000000000001</v>
      </c>
      <c r="G849" s="13">
        <v>9149.399999999996</v>
      </c>
    </row>
    <row r="850" spans="1:7">
      <c r="A850" s="13">
        <v>850</v>
      </c>
      <c r="B850" s="14">
        <v>42943</v>
      </c>
      <c r="C850" s="17">
        <v>17.3</v>
      </c>
      <c r="D850" s="13">
        <v>9183.0999999999949</v>
      </c>
      <c r="E850" s="14">
        <v>42942</v>
      </c>
      <c r="F850" s="17">
        <v>16.399999999999999</v>
      </c>
      <c r="G850" s="13">
        <v>9165.7999999999956</v>
      </c>
    </row>
    <row r="851" spans="1:7">
      <c r="A851" s="13">
        <v>851</v>
      </c>
      <c r="B851" s="14">
        <v>42944</v>
      </c>
      <c r="C851" s="17">
        <v>19.3</v>
      </c>
      <c r="D851" s="13">
        <v>9202.3999999999942</v>
      </c>
      <c r="E851" s="14">
        <v>42943</v>
      </c>
      <c r="F851" s="17">
        <v>17.3</v>
      </c>
      <c r="G851" s="13">
        <v>9183.0999999999949</v>
      </c>
    </row>
    <row r="852" spans="1:7">
      <c r="A852" s="13">
        <v>852</v>
      </c>
      <c r="B852" s="14">
        <v>42945</v>
      </c>
      <c r="C852" s="17">
        <v>20.9</v>
      </c>
      <c r="D852" s="13">
        <v>9223.2999999999938</v>
      </c>
      <c r="E852" s="14">
        <v>42944</v>
      </c>
      <c r="F852" s="17">
        <v>19.3</v>
      </c>
      <c r="G852" s="13">
        <v>9202.3999999999942</v>
      </c>
    </row>
    <row r="853" spans="1:7">
      <c r="A853" s="13">
        <v>853</v>
      </c>
      <c r="B853" s="14">
        <v>42946</v>
      </c>
      <c r="C853" s="17">
        <v>23.7</v>
      </c>
      <c r="D853" s="13">
        <v>9246.9999999999945</v>
      </c>
      <c r="E853" s="14">
        <v>42945</v>
      </c>
      <c r="F853" s="17">
        <v>20.9</v>
      </c>
      <c r="G853" s="13">
        <v>9223.2999999999938</v>
      </c>
    </row>
    <row r="854" spans="1:7">
      <c r="A854" s="13">
        <v>854</v>
      </c>
      <c r="B854" s="14">
        <v>42947</v>
      </c>
      <c r="C854" s="17">
        <v>24.6</v>
      </c>
      <c r="D854" s="13">
        <v>9271.5999999999949</v>
      </c>
      <c r="E854" s="14">
        <v>42946</v>
      </c>
      <c r="F854" s="17">
        <v>23.7</v>
      </c>
      <c r="G854" s="13">
        <v>9246.9999999999945</v>
      </c>
    </row>
    <row r="855" spans="1:7">
      <c r="A855" s="13">
        <v>855</v>
      </c>
      <c r="B855" s="14">
        <v>42948</v>
      </c>
      <c r="C855" s="17">
        <v>25.8</v>
      </c>
      <c r="D855" s="13">
        <v>9297.3999999999942</v>
      </c>
      <c r="E855" s="14">
        <v>42947</v>
      </c>
      <c r="F855" s="17">
        <v>24.6</v>
      </c>
      <c r="G855" s="13">
        <v>9271.5999999999949</v>
      </c>
    </row>
    <row r="856" spans="1:7">
      <c r="A856" s="13">
        <v>856</v>
      </c>
      <c r="B856" s="14">
        <v>42949</v>
      </c>
      <c r="C856" s="17">
        <v>24.7</v>
      </c>
      <c r="D856" s="13">
        <v>9322.0999999999949</v>
      </c>
      <c r="E856" s="14">
        <v>42948</v>
      </c>
      <c r="F856" s="17">
        <v>25.8</v>
      </c>
      <c r="G856" s="13">
        <v>9297.3999999999942</v>
      </c>
    </row>
    <row r="857" spans="1:7">
      <c r="A857" s="13">
        <v>857</v>
      </c>
      <c r="B857" s="14">
        <v>42950</v>
      </c>
      <c r="C857" s="17">
        <v>23</v>
      </c>
      <c r="D857" s="13">
        <v>9345.0999999999949</v>
      </c>
      <c r="E857" s="14">
        <v>42949</v>
      </c>
      <c r="F857" s="17">
        <v>24.7</v>
      </c>
      <c r="G857" s="13">
        <v>9322.0999999999949</v>
      </c>
    </row>
    <row r="858" spans="1:7">
      <c r="A858" s="13">
        <v>858</v>
      </c>
      <c r="B858" s="14">
        <v>42951</v>
      </c>
      <c r="C858" s="17">
        <v>23.8</v>
      </c>
      <c r="D858" s="13">
        <v>9368.8999999999942</v>
      </c>
      <c r="E858" s="14">
        <v>42950</v>
      </c>
      <c r="F858" s="17">
        <v>23</v>
      </c>
      <c r="G858" s="13">
        <v>9345.0999999999949</v>
      </c>
    </row>
    <row r="859" spans="1:7">
      <c r="A859" s="13">
        <v>859</v>
      </c>
      <c r="B859" s="14">
        <v>42952</v>
      </c>
      <c r="C859" s="17">
        <v>23.4</v>
      </c>
      <c r="D859" s="13">
        <v>9392.2999999999938</v>
      </c>
      <c r="E859" s="14">
        <v>42951</v>
      </c>
      <c r="F859" s="17">
        <v>23.8</v>
      </c>
      <c r="G859" s="13">
        <v>9368.8999999999942</v>
      </c>
    </row>
    <row r="860" spans="1:7">
      <c r="A860" s="13">
        <v>860</v>
      </c>
      <c r="B860" s="14">
        <v>42953</v>
      </c>
      <c r="C860" s="17">
        <v>19</v>
      </c>
      <c r="D860" s="13">
        <v>9411.2999999999938</v>
      </c>
      <c r="E860" s="14">
        <v>42952</v>
      </c>
      <c r="F860" s="17">
        <v>23.4</v>
      </c>
      <c r="G860" s="13">
        <v>9392.2999999999938</v>
      </c>
    </row>
    <row r="861" spans="1:7">
      <c r="A861" s="13">
        <v>861</v>
      </c>
      <c r="B861" s="14">
        <v>42954</v>
      </c>
      <c r="C861" s="17">
        <v>18.399999999999999</v>
      </c>
      <c r="D861" s="13">
        <v>9429.6999999999935</v>
      </c>
      <c r="E861" s="14">
        <v>42953</v>
      </c>
      <c r="F861" s="17">
        <v>19</v>
      </c>
      <c r="G861" s="13">
        <v>9411.2999999999938</v>
      </c>
    </row>
    <row r="862" spans="1:7">
      <c r="A862" s="13">
        <v>862</v>
      </c>
      <c r="B862" s="14">
        <v>42955</v>
      </c>
      <c r="C862" s="17">
        <v>19.8</v>
      </c>
      <c r="D862" s="13">
        <v>9449.4999999999927</v>
      </c>
      <c r="E862" s="14">
        <v>42954</v>
      </c>
      <c r="F862" s="17">
        <v>18.399999999999999</v>
      </c>
      <c r="G862" s="13">
        <v>9429.6999999999935</v>
      </c>
    </row>
    <row r="863" spans="1:7">
      <c r="A863" s="13">
        <v>863</v>
      </c>
      <c r="B863" s="14">
        <v>42956</v>
      </c>
      <c r="C863" s="17">
        <v>20.8</v>
      </c>
      <c r="D863" s="13">
        <v>9470.299999999992</v>
      </c>
      <c r="E863" s="14">
        <v>42955</v>
      </c>
      <c r="F863" s="17">
        <v>19.8</v>
      </c>
      <c r="G863" s="13">
        <v>9449.4999999999927</v>
      </c>
    </row>
    <row r="864" spans="1:7">
      <c r="A864" s="13">
        <v>864</v>
      </c>
      <c r="B864" s="14">
        <v>42957</v>
      </c>
      <c r="C864" s="17">
        <v>21.9</v>
      </c>
      <c r="D864" s="13">
        <v>9492.1999999999916</v>
      </c>
      <c r="E864" s="14">
        <v>42956</v>
      </c>
      <c r="F864" s="17">
        <v>20.8</v>
      </c>
      <c r="G864" s="13">
        <v>9470.299999999992</v>
      </c>
    </row>
    <row r="865" spans="1:7">
      <c r="A865" s="13">
        <v>865</v>
      </c>
      <c r="B865" s="14">
        <v>42958</v>
      </c>
      <c r="C865" s="17">
        <v>16.600000000000001</v>
      </c>
      <c r="D865" s="13">
        <v>9508.799999999992</v>
      </c>
      <c r="E865" s="14">
        <v>42957</v>
      </c>
      <c r="F865" s="17">
        <v>21.9</v>
      </c>
      <c r="G865" s="13">
        <v>9492.1999999999916</v>
      </c>
    </row>
    <row r="866" spans="1:7">
      <c r="A866" s="13">
        <v>866</v>
      </c>
      <c r="B866" s="14">
        <v>42959</v>
      </c>
      <c r="C866" s="17">
        <v>16.399999999999999</v>
      </c>
      <c r="D866" s="13">
        <v>9525.1999999999916</v>
      </c>
      <c r="E866" s="14">
        <v>42958</v>
      </c>
      <c r="F866" s="17">
        <v>16.600000000000001</v>
      </c>
      <c r="G866" s="13">
        <v>9508.799999999992</v>
      </c>
    </row>
    <row r="867" spans="1:7">
      <c r="A867" s="13">
        <v>867</v>
      </c>
      <c r="B867" s="14">
        <v>42960</v>
      </c>
      <c r="C867" s="17">
        <v>18.600000000000001</v>
      </c>
      <c r="D867" s="13">
        <v>9543.799999999992</v>
      </c>
      <c r="E867" s="14">
        <v>42959</v>
      </c>
      <c r="F867" s="17">
        <v>16.399999999999999</v>
      </c>
      <c r="G867" s="13">
        <v>9525.1999999999916</v>
      </c>
    </row>
    <row r="868" spans="1:7">
      <c r="A868" s="13">
        <v>868</v>
      </c>
      <c r="B868" s="14">
        <v>42961</v>
      </c>
      <c r="C868" s="17">
        <v>17.899999999999999</v>
      </c>
      <c r="D868" s="13">
        <v>9561.6999999999916</v>
      </c>
      <c r="E868" s="14">
        <v>42960</v>
      </c>
      <c r="F868" s="17">
        <v>18.600000000000001</v>
      </c>
      <c r="G868" s="13">
        <v>9543.799999999992</v>
      </c>
    </row>
    <row r="869" spans="1:7">
      <c r="A869" s="13">
        <v>869</v>
      </c>
      <c r="B869" s="14">
        <v>42962</v>
      </c>
      <c r="C869" s="17">
        <v>21</v>
      </c>
      <c r="D869" s="13">
        <v>9582.6999999999916</v>
      </c>
      <c r="E869" s="14">
        <v>42961</v>
      </c>
      <c r="F869" s="17">
        <v>17.899999999999999</v>
      </c>
      <c r="G869" s="13">
        <v>9561.6999999999916</v>
      </c>
    </row>
    <row r="870" spans="1:7">
      <c r="A870" s="13">
        <v>870</v>
      </c>
      <c r="B870" s="14">
        <v>42963</v>
      </c>
      <c r="C870" s="17">
        <v>19.5</v>
      </c>
      <c r="D870" s="13">
        <v>9602.1999999999916</v>
      </c>
      <c r="E870" s="14">
        <v>42962</v>
      </c>
      <c r="F870" s="17">
        <v>21</v>
      </c>
      <c r="G870" s="13">
        <v>9582.6999999999916</v>
      </c>
    </row>
    <row r="871" spans="1:7">
      <c r="A871" s="13">
        <v>871</v>
      </c>
      <c r="B871" s="14">
        <v>42964</v>
      </c>
      <c r="C871" s="17">
        <v>18.5</v>
      </c>
      <c r="D871" s="13">
        <v>9620.6999999999916</v>
      </c>
      <c r="E871" s="14">
        <v>42963</v>
      </c>
      <c r="F871" s="17">
        <v>19.5</v>
      </c>
      <c r="G871" s="13">
        <v>9602.1999999999916</v>
      </c>
    </row>
    <row r="872" spans="1:7">
      <c r="A872" s="13">
        <v>872</v>
      </c>
      <c r="B872" s="14">
        <v>42965</v>
      </c>
      <c r="C872" s="17">
        <v>23.7</v>
      </c>
      <c r="D872" s="13">
        <v>9644.3999999999924</v>
      </c>
      <c r="E872" s="14">
        <v>42964</v>
      </c>
      <c r="F872" s="17">
        <v>18.5</v>
      </c>
      <c r="G872" s="13">
        <v>9620.6999999999916</v>
      </c>
    </row>
    <row r="873" spans="1:7">
      <c r="A873" s="13">
        <v>873</v>
      </c>
      <c r="B873" s="14">
        <v>42966</v>
      </c>
      <c r="C873" s="17">
        <v>18.2</v>
      </c>
      <c r="D873" s="13">
        <v>9662.5999999999931</v>
      </c>
      <c r="E873" s="14">
        <v>42965</v>
      </c>
      <c r="F873" s="17">
        <v>23.7</v>
      </c>
      <c r="G873" s="13">
        <v>9644.3999999999924</v>
      </c>
    </row>
    <row r="874" spans="1:7">
      <c r="A874" s="13">
        <v>874</v>
      </c>
      <c r="B874" s="14">
        <v>42967</v>
      </c>
      <c r="C874" s="17">
        <v>16.7</v>
      </c>
      <c r="D874" s="13">
        <v>9679.2999999999938</v>
      </c>
      <c r="E874" s="14">
        <v>42966</v>
      </c>
      <c r="F874" s="17">
        <v>18.2</v>
      </c>
      <c r="G874" s="13">
        <v>9662.5999999999931</v>
      </c>
    </row>
    <row r="875" spans="1:7">
      <c r="A875" s="13">
        <v>875</v>
      </c>
      <c r="B875" s="14">
        <v>42968</v>
      </c>
      <c r="C875" s="17">
        <v>15.7</v>
      </c>
      <c r="D875" s="13">
        <v>9694.9999999999945</v>
      </c>
      <c r="E875" s="14">
        <v>42967</v>
      </c>
      <c r="F875" s="17">
        <v>16.7</v>
      </c>
      <c r="G875" s="13">
        <v>9679.2999999999938</v>
      </c>
    </row>
    <row r="876" spans="1:7">
      <c r="A876" s="13">
        <v>876</v>
      </c>
      <c r="B876" s="14">
        <v>42969</v>
      </c>
      <c r="C876" s="17">
        <v>14.6</v>
      </c>
      <c r="D876" s="13">
        <v>9709.5999999999949</v>
      </c>
      <c r="E876" s="14">
        <v>42968</v>
      </c>
      <c r="F876" s="17">
        <v>15.7</v>
      </c>
      <c r="G876" s="13">
        <v>9694.9999999999945</v>
      </c>
    </row>
    <row r="877" spans="1:7">
      <c r="A877" s="13">
        <v>877</v>
      </c>
      <c r="B877" s="14">
        <v>42970</v>
      </c>
      <c r="C877" s="17">
        <v>14.5</v>
      </c>
      <c r="D877" s="13">
        <v>9724.0999999999949</v>
      </c>
      <c r="E877" s="14">
        <v>42969</v>
      </c>
      <c r="F877" s="17">
        <v>14.6</v>
      </c>
      <c r="G877" s="13">
        <v>9709.5999999999949</v>
      </c>
    </row>
    <row r="878" spans="1:7">
      <c r="A878" s="13">
        <v>878</v>
      </c>
      <c r="B878" s="14">
        <v>42971</v>
      </c>
      <c r="C878" s="17">
        <v>18.899999999999999</v>
      </c>
      <c r="D878" s="13">
        <v>9742.9999999999945</v>
      </c>
      <c r="E878" s="14">
        <v>42970</v>
      </c>
      <c r="F878" s="17">
        <v>14.5</v>
      </c>
      <c r="G878" s="13">
        <v>9724.0999999999949</v>
      </c>
    </row>
    <row r="879" spans="1:7">
      <c r="A879" s="13">
        <v>879</v>
      </c>
      <c r="B879" s="14">
        <v>42972</v>
      </c>
      <c r="C879" s="17">
        <v>20.6</v>
      </c>
      <c r="D879" s="13">
        <v>9763.5999999999949</v>
      </c>
      <c r="E879" s="14">
        <v>42971</v>
      </c>
      <c r="F879" s="17">
        <v>18.899999999999999</v>
      </c>
      <c r="G879" s="13">
        <v>9742.9999999999945</v>
      </c>
    </row>
    <row r="880" spans="1:7">
      <c r="A880" s="13">
        <v>880</v>
      </c>
      <c r="B880" s="14">
        <v>42973</v>
      </c>
      <c r="C880" s="17">
        <v>21.4</v>
      </c>
      <c r="D880" s="13">
        <v>9784.9999999999945</v>
      </c>
      <c r="E880" s="14">
        <v>42972</v>
      </c>
      <c r="F880" s="17">
        <v>20.6</v>
      </c>
      <c r="G880" s="13">
        <v>9763.5999999999949</v>
      </c>
    </row>
    <row r="881" spans="1:7">
      <c r="A881" s="13">
        <v>881</v>
      </c>
      <c r="B881" s="14">
        <v>42974</v>
      </c>
      <c r="C881" s="17">
        <v>21</v>
      </c>
      <c r="D881" s="13">
        <v>9805.9999999999945</v>
      </c>
      <c r="E881" s="14">
        <v>42973</v>
      </c>
      <c r="F881" s="17">
        <v>21.4</v>
      </c>
      <c r="G881" s="13">
        <v>9784.9999999999945</v>
      </c>
    </row>
    <row r="882" spans="1:7">
      <c r="A882" s="13">
        <v>882</v>
      </c>
      <c r="B882" s="14">
        <v>42975</v>
      </c>
      <c r="C882" s="17">
        <v>18.2</v>
      </c>
      <c r="D882" s="13">
        <v>9824.1999999999953</v>
      </c>
      <c r="E882" s="14">
        <v>42974</v>
      </c>
      <c r="F882" s="17">
        <v>21</v>
      </c>
      <c r="G882" s="13">
        <v>9805.9999999999945</v>
      </c>
    </row>
    <row r="883" spans="1:7">
      <c r="A883" s="13">
        <v>883</v>
      </c>
      <c r="B883" s="14">
        <v>42976</v>
      </c>
      <c r="C883" s="17">
        <v>18.399999999999999</v>
      </c>
      <c r="D883" s="13">
        <v>9842.5999999999949</v>
      </c>
      <c r="E883" s="14">
        <v>42975</v>
      </c>
      <c r="F883" s="17">
        <v>18.2</v>
      </c>
      <c r="G883" s="13">
        <v>9824.1999999999953</v>
      </c>
    </row>
    <row r="884" spans="1:7">
      <c r="A884" s="13">
        <v>884</v>
      </c>
      <c r="B884" s="14">
        <v>42977</v>
      </c>
      <c r="C884" s="17">
        <v>20.9</v>
      </c>
      <c r="D884" s="13">
        <v>9863.4999999999945</v>
      </c>
      <c r="E884" s="14">
        <v>42976</v>
      </c>
      <c r="F884" s="17">
        <v>18.399999999999999</v>
      </c>
      <c r="G884" s="13">
        <v>9842.5999999999949</v>
      </c>
    </row>
    <row r="885" spans="1:7">
      <c r="A885" s="13">
        <v>885</v>
      </c>
      <c r="B885" s="14">
        <v>42978</v>
      </c>
      <c r="C885" s="17">
        <v>20.100000000000001</v>
      </c>
      <c r="D885" s="13">
        <v>9883.5999999999949</v>
      </c>
      <c r="E885" s="14">
        <v>42977</v>
      </c>
      <c r="F885" s="17">
        <v>20.9</v>
      </c>
      <c r="G885" s="13">
        <v>9863.4999999999945</v>
      </c>
    </row>
    <row r="886" spans="1:7">
      <c r="A886" s="13">
        <v>886</v>
      </c>
      <c r="B886" s="14">
        <v>42979</v>
      </c>
      <c r="C886" s="17">
        <v>13.3</v>
      </c>
      <c r="D886" s="13">
        <v>9896.8999999999942</v>
      </c>
      <c r="E886" s="14">
        <v>42978</v>
      </c>
      <c r="F886" s="17">
        <v>20.100000000000001</v>
      </c>
      <c r="G886" s="13">
        <v>9883.5999999999949</v>
      </c>
    </row>
    <row r="887" spans="1:7">
      <c r="A887" s="13">
        <v>887</v>
      </c>
      <c r="B887" s="14">
        <v>42980</v>
      </c>
      <c r="C887" s="17">
        <v>13.399999999999999</v>
      </c>
      <c r="D887" s="13">
        <v>9910.2999999999938</v>
      </c>
      <c r="E887" s="14">
        <v>42979</v>
      </c>
      <c r="F887" s="17">
        <v>13.3</v>
      </c>
      <c r="G887" s="13">
        <v>9896.8999999999942</v>
      </c>
    </row>
    <row r="888" spans="1:7">
      <c r="A888" s="13">
        <v>888</v>
      </c>
      <c r="B888" s="14">
        <v>42981</v>
      </c>
      <c r="C888" s="17">
        <v>13.2</v>
      </c>
      <c r="D888" s="13">
        <v>9923.4999999999945</v>
      </c>
      <c r="E888" s="14">
        <v>42980</v>
      </c>
      <c r="F888" s="17">
        <v>13.399999999999999</v>
      </c>
      <c r="G888" s="13">
        <v>9910.2999999999938</v>
      </c>
    </row>
    <row r="889" spans="1:7">
      <c r="A889" s="13">
        <v>889</v>
      </c>
      <c r="B889" s="14">
        <v>42982</v>
      </c>
      <c r="C889" s="17">
        <v>13.7</v>
      </c>
      <c r="D889" s="13">
        <v>9937.1999999999953</v>
      </c>
      <c r="E889" s="14">
        <v>42981</v>
      </c>
      <c r="F889" s="17">
        <v>13.2</v>
      </c>
      <c r="G889" s="13">
        <v>9923.4999999999945</v>
      </c>
    </row>
    <row r="890" spans="1:7">
      <c r="A890" s="13">
        <v>890</v>
      </c>
      <c r="B890" s="14">
        <v>42983</v>
      </c>
      <c r="C890" s="17">
        <v>15.6</v>
      </c>
      <c r="D890" s="13">
        <v>9952.7999999999956</v>
      </c>
      <c r="E890" s="14">
        <v>42982</v>
      </c>
      <c r="F890" s="17">
        <v>13.7</v>
      </c>
      <c r="G890" s="13">
        <v>9937.1999999999953</v>
      </c>
    </row>
    <row r="891" spans="1:7">
      <c r="A891" s="13">
        <v>891</v>
      </c>
      <c r="B891" s="14">
        <v>42984</v>
      </c>
      <c r="C891" s="17">
        <v>17.100000000000001</v>
      </c>
      <c r="D891" s="13">
        <v>9969.899999999996</v>
      </c>
      <c r="E891" s="14">
        <v>42983</v>
      </c>
      <c r="F891" s="17">
        <v>15.6</v>
      </c>
      <c r="G891" s="13">
        <v>9952.7999999999956</v>
      </c>
    </row>
    <row r="892" spans="1:7">
      <c r="A892" s="13">
        <v>892</v>
      </c>
      <c r="B892" s="14">
        <v>42985</v>
      </c>
      <c r="C892" s="17">
        <v>14.7</v>
      </c>
      <c r="D892" s="13">
        <v>9984.5999999999967</v>
      </c>
      <c r="E892" s="14">
        <v>42984</v>
      </c>
      <c r="F892" s="17">
        <v>17.100000000000001</v>
      </c>
      <c r="G892" s="13">
        <v>9969.899999999996</v>
      </c>
    </row>
    <row r="893" spans="1:7">
      <c r="A893" s="13">
        <v>893</v>
      </c>
      <c r="B893" s="14">
        <v>42986</v>
      </c>
      <c r="C893" s="17">
        <v>14.4</v>
      </c>
      <c r="D893" s="13">
        <v>9998.9999999999964</v>
      </c>
      <c r="E893" s="14">
        <v>42985</v>
      </c>
      <c r="F893" s="17">
        <v>14.7</v>
      </c>
      <c r="G893" s="13">
        <v>9984.5999999999967</v>
      </c>
    </row>
    <row r="894" spans="1:7">
      <c r="A894" s="13">
        <v>894</v>
      </c>
      <c r="B894" s="14">
        <v>42987</v>
      </c>
      <c r="C894" s="17">
        <v>16.2</v>
      </c>
      <c r="D894" s="13">
        <v>10015.199999999997</v>
      </c>
      <c r="E894" s="14">
        <v>42986</v>
      </c>
      <c r="F894" s="17">
        <v>14.4</v>
      </c>
      <c r="G894" s="13">
        <v>9998.9999999999964</v>
      </c>
    </row>
    <row r="895" spans="1:7">
      <c r="A895" s="13">
        <v>895</v>
      </c>
      <c r="B895" s="14">
        <v>42988</v>
      </c>
      <c r="C895" s="17">
        <v>14.1</v>
      </c>
      <c r="D895" s="13">
        <v>10029.299999999997</v>
      </c>
      <c r="E895" s="14">
        <v>42987</v>
      </c>
      <c r="F895" s="17">
        <v>16.2</v>
      </c>
      <c r="G895" s="13">
        <v>10015.199999999997</v>
      </c>
    </row>
    <row r="896" spans="1:7">
      <c r="A896" s="13">
        <v>896</v>
      </c>
      <c r="B896" s="14">
        <v>42989</v>
      </c>
      <c r="C896" s="17">
        <v>14.7</v>
      </c>
      <c r="D896" s="13">
        <v>10043.999999999998</v>
      </c>
      <c r="E896" s="14">
        <v>42988</v>
      </c>
      <c r="F896" s="17">
        <v>14.1</v>
      </c>
      <c r="G896" s="13">
        <v>10029.299999999997</v>
      </c>
    </row>
    <row r="897" spans="1:7">
      <c r="A897" s="13">
        <v>897</v>
      </c>
      <c r="B897" s="14">
        <v>42990</v>
      </c>
      <c r="C897" s="17">
        <v>13.7</v>
      </c>
      <c r="D897" s="13">
        <v>10057.699999999999</v>
      </c>
      <c r="E897" s="14">
        <v>42989</v>
      </c>
      <c r="F897" s="17">
        <v>14.7</v>
      </c>
      <c r="G897" s="13">
        <v>10043.999999999998</v>
      </c>
    </row>
    <row r="898" spans="1:7">
      <c r="A898" s="13">
        <v>898</v>
      </c>
      <c r="B898" s="14">
        <v>42991</v>
      </c>
      <c r="C898" s="17">
        <v>14.1</v>
      </c>
      <c r="D898" s="13">
        <v>10071.799999999999</v>
      </c>
      <c r="E898" s="14">
        <v>42990</v>
      </c>
      <c r="F898" s="17">
        <v>13.7</v>
      </c>
      <c r="G898" s="13">
        <v>10057.699999999999</v>
      </c>
    </row>
    <row r="899" spans="1:7">
      <c r="A899" s="13">
        <v>899</v>
      </c>
      <c r="B899" s="14">
        <v>42992</v>
      </c>
      <c r="C899" s="17">
        <v>12.899999999999999</v>
      </c>
      <c r="D899" s="13">
        <v>10084.699999999999</v>
      </c>
      <c r="E899" s="14">
        <v>42991</v>
      </c>
      <c r="F899" s="17">
        <v>14.1</v>
      </c>
      <c r="G899" s="13">
        <v>10071.799999999999</v>
      </c>
    </row>
    <row r="900" spans="1:7">
      <c r="A900" s="13">
        <v>900</v>
      </c>
      <c r="B900" s="14">
        <v>42993</v>
      </c>
      <c r="C900" s="17">
        <v>12.7</v>
      </c>
      <c r="D900" s="13">
        <v>10097.4</v>
      </c>
      <c r="E900" s="14">
        <v>42992</v>
      </c>
      <c r="F900" s="17">
        <v>12.899999999999999</v>
      </c>
      <c r="G900" s="13">
        <v>10084.699999999999</v>
      </c>
    </row>
    <row r="901" spans="1:7">
      <c r="A901" s="13">
        <v>901</v>
      </c>
      <c r="B901" s="14">
        <v>42994</v>
      </c>
      <c r="C901" s="17">
        <v>10.199999999999999</v>
      </c>
      <c r="D901" s="13">
        <v>10107.6</v>
      </c>
      <c r="E901" s="14">
        <v>42993</v>
      </c>
      <c r="F901" s="17">
        <v>12.7</v>
      </c>
      <c r="G901" s="13">
        <v>10097.4</v>
      </c>
    </row>
    <row r="902" spans="1:7">
      <c r="A902" s="13">
        <v>902</v>
      </c>
      <c r="B902" s="14">
        <v>42995</v>
      </c>
      <c r="C902" s="17">
        <v>10.7</v>
      </c>
      <c r="D902" s="13">
        <v>10118.300000000001</v>
      </c>
      <c r="E902" s="14">
        <v>42994</v>
      </c>
      <c r="F902" s="17">
        <v>10.199999999999999</v>
      </c>
      <c r="G902" s="13">
        <v>10107.6</v>
      </c>
    </row>
    <row r="903" spans="1:7">
      <c r="A903" s="13">
        <v>903</v>
      </c>
      <c r="B903" s="14">
        <v>42996</v>
      </c>
      <c r="C903" s="17">
        <v>9.8999999999999986</v>
      </c>
      <c r="D903" s="13">
        <v>10128.200000000001</v>
      </c>
      <c r="E903" s="14">
        <v>42995</v>
      </c>
      <c r="F903" s="17">
        <v>10.7</v>
      </c>
      <c r="G903" s="13">
        <v>10118.300000000001</v>
      </c>
    </row>
    <row r="904" spans="1:7">
      <c r="A904" s="13">
        <v>904</v>
      </c>
      <c r="B904" s="14">
        <v>42997</v>
      </c>
      <c r="C904" s="17">
        <v>9.6999999999999993</v>
      </c>
      <c r="D904" s="13">
        <v>10137.900000000001</v>
      </c>
      <c r="E904" s="14">
        <v>42996</v>
      </c>
      <c r="F904" s="17">
        <v>9.8999999999999986</v>
      </c>
      <c r="G904" s="13">
        <v>10128.200000000001</v>
      </c>
    </row>
    <row r="905" spans="1:7">
      <c r="A905" s="13">
        <v>905</v>
      </c>
      <c r="B905" s="14">
        <v>42998</v>
      </c>
      <c r="C905" s="17">
        <v>11.5</v>
      </c>
      <c r="D905" s="13">
        <v>10149.400000000001</v>
      </c>
      <c r="E905" s="14">
        <v>42997</v>
      </c>
      <c r="F905" s="17">
        <v>9.6999999999999993</v>
      </c>
      <c r="G905" s="13">
        <v>10137.900000000001</v>
      </c>
    </row>
    <row r="906" spans="1:7">
      <c r="A906" s="13">
        <v>906</v>
      </c>
      <c r="B906" s="14">
        <v>42999</v>
      </c>
      <c r="C906" s="17">
        <v>11.5</v>
      </c>
      <c r="D906" s="13">
        <v>10160.900000000001</v>
      </c>
      <c r="E906" s="14">
        <v>42998</v>
      </c>
      <c r="F906" s="17">
        <v>11.5</v>
      </c>
      <c r="G906" s="13">
        <v>10149.400000000001</v>
      </c>
    </row>
    <row r="907" spans="1:7">
      <c r="A907" s="13">
        <v>907</v>
      </c>
      <c r="B907" s="14">
        <v>43000</v>
      </c>
      <c r="C907" s="17">
        <v>12.8</v>
      </c>
      <c r="D907" s="13">
        <v>10173.700000000001</v>
      </c>
      <c r="E907" s="14">
        <v>42999</v>
      </c>
      <c r="F907" s="17">
        <v>11.5</v>
      </c>
      <c r="G907" s="13">
        <v>10160.900000000001</v>
      </c>
    </row>
    <row r="908" spans="1:7">
      <c r="A908" s="13">
        <v>908</v>
      </c>
      <c r="B908" s="14">
        <v>43001</v>
      </c>
      <c r="C908" s="17">
        <v>10.600000000000001</v>
      </c>
      <c r="D908" s="13">
        <v>10184.300000000001</v>
      </c>
      <c r="E908" s="14">
        <v>43000</v>
      </c>
      <c r="F908" s="17">
        <v>12.8</v>
      </c>
      <c r="G908" s="13">
        <v>10173.700000000001</v>
      </c>
    </row>
    <row r="909" spans="1:7">
      <c r="A909" s="13">
        <v>909</v>
      </c>
      <c r="B909" s="14">
        <v>43002</v>
      </c>
      <c r="C909" s="17">
        <v>11.2</v>
      </c>
      <c r="D909" s="13">
        <v>10195.500000000002</v>
      </c>
      <c r="E909" s="14">
        <v>43001</v>
      </c>
      <c r="F909" s="17">
        <v>10.600000000000001</v>
      </c>
      <c r="G909" s="13">
        <v>10184.300000000001</v>
      </c>
    </row>
    <row r="910" spans="1:7">
      <c r="A910" s="13">
        <v>910</v>
      </c>
      <c r="B910" s="14">
        <v>43003</v>
      </c>
      <c r="C910" s="17">
        <v>12.600000000000001</v>
      </c>
      <c r="D910" s="13">
        <v>10208.100000000002</v>
      </c>
      <c r="E910" s="14">
        <v>43002</v>
      </c>
      <c r="F910" s="17">
        <v>11.2</v>
      </c>
      <c r="G910" s="13">
        <v>10195.500000000002</v>
      </c>
    </row>
    <row r="911" spans="1:7">
      <c r="A911" s="13">
        <v>911</v>
      </c>
      <c r="B911" s="14">
        <v>43004</v>
      </c>
      <c r="C911" s="17">
        <v>13</v>
      </c>
      <c r="D911" s="13">
        <v>10221.100000000002</v>
      </c>
      <c r="E911" s="14">
        <v>43003</v>
      </c>
      <c r="F911" s="17">
        <v>12.600000000000001</v>
      </c>
      <c r="G911" s="13">
        <v>10208.100000000002</v>
      </c>
    </row>
    <row r="912" spans="1:7">
      <c r="A912" s="13">
        <v>912</v>
      </c>
      <c r="B912" s="14">
        <v>43005</v>
      </c>
      <c r="C912" s="17">
        <v>14.8</v>
      </c>
      <c r="D912" s="13">
        <v>10235.900000000001</v>
      </c>
      <c r="E912" s="14">
        <v>43004</v>
      </c>
      <c r="F912" s="17">
        <v>13</v>
      </c>
      <c r="G912" s="13">
        <v>10221.100000000002</v>
      </c>
    </row>
    <row r="913" spans="1:7">
      <c r="A913" s="13">
        <v>913</v>
      </c>
      <c r="B913" s="14">
        <v>43006</v>
      </c>
      <c r="C913" s="17">
        <v>14.9</v>
      </c>
      <c r="D913" s="13">
        <v>10250.800000000001</v>
      </c>
      <c r="E913" s="14">
        <v>43005</v>
      </c>
      <c r="F913" s="17">
        <v>14.8</v>
      </c>
      <c r="G913" s="13">
        <v>10235.900000000001</v>
      </c>
    </row>
    <row r="914" spans="1:7">
      <c r="A914" s="13">
        <v>914</v>
      </c>
      <c r="B914" s="14">
        <v>43007</v>
      </c>
      <c r="C914" s="17">
        <v>13.600000000000001</v>
      </c>
      <c r="D914" s="13">
        <v>10264.400000000001</v>
      </c>
      <c r="E914" s="14">
        <v>43006</v>
      </c>
      <c r="F914" s="17">
        <v>14.9</v>
      </c>
      <c r="G914" s="13">
        <v>10250.800000000001</v>
      </c>
    </row>
    <row r="915" spans="1:7">
      <c r="A915" s="13">
        <v>915</v>
      </c>
      <c r="B915" s="14">
        <v>43008</v>
      </c>
      <c r="C915" s="17">
        <v>11.8</v>
      </c>
      <c r="D915" s="13">
        <v>10276.200000000001</v>
      </c>
      <c r="E915" s="14">
        <v>43007</v>
      </c>
      <c r="F915" s="17">
        <v>13.600000000000001</v>
      </c>
      <c r="G915" s="13">
        <v>10264.400000000001</v>
      </c>
    </row>
    <row r="916" spans="1:7">
      <c r="A916" s="13">
        <v>916</v>
      </c>
      <c r="B916" s="14">
        <v>43009</v>
      </c>
      <c r="C916" s="17">
        <v>10.899999999999999</v>
      </c>
      <c r="D916" s="13">
        <v>10287.1</v>
      </c>
      <c r="E916" s="14">
        <v>43008</v>
      </c>
      <c r="F916" s="17">
        <v>11.8</v>
      </c>
      <c r="G916" s="13">
        <v>10276.200000000001</v>
      </c>
    </row>
    <row r="917" spans="1:7">
      <c r="A917" s="13">
        <v>917</v>
      </c>
      <c r="B917" s="14">
        <v>43010</v>
      </c>
      <c r="C917" s="17">
        <v>12.5</v>
      </c>
      <c r="D917" s="13">
        <v>10299.6</v>
      </c>
      <c r="E917" s="14">
        <v>43009</v>
      </c>
      <c r="F917" s="17">
        <v>10.899999999999999</v>
      </c>
      <c r="G917" s="13">
        <v>10287.1</v>
      </c>
    </row>
    <row r="918" spans="1:7">
      <c r="A918" s="13">
        <v>918</v>
      </c>
      <c r="B918" s="14">
        <v>43011</v>
      </c>
      <c r="C918" s="17">
        <v>12.100000000000001</v>
      </c>
      <c r="D918" s="13">
        <v>10311.700000000001</v>
      </c>
      <c r="E918" s="14">
        <v>43010</v>
      </c>
      <c r="F918" s="17">
        <v>12.5</v>
      </c>
      <c r="G918" s="13">
        <v>10299.6</v>
      </c>
    </row>
    <row r="919" spans="1:7">
      <c r="A919" s="13">
        <v>919</v>
      </c>
      <c r="B919" s="14">
        <v>43012</v>
      </c>
      <c r="C919" s="17">
        <v>11.7</v>
      </c>
      <c r="D919" s="13">
        <v>10323.400000000001</v>
      </c>
      <c r="E919" s="14">
        <v>43011</v>
      </c>
      <c r="F919" s="17">
        <v>12.100000000000001</v>
      </c>
      <c r="G919" s="13">
        <v>10311.700000000001</v>
      </c>
    </row>
    <row r="920" spans="1:7">
      <c r="A920" s="13">
        <v>920</v>
      </c>
      <c r="B920" s="14">
        <v>43013</v>
      </c>
      <c r="C920" s="17">
        <v>12.2</v>
      </c>
      <c r="D920" s="13">
        <v>10335.600000000002</v>
      </c>
      <c r="E920" s="14">
        <v>43012</v>
      </c>
      <c r="F920" s="17">
        <v>11.7</v>
      </c>
      <c r="G920" s="13">
        <v>10323.400000000001</v>
      </c>
    </row>
    <row r="921" spans="1:7">
      <c r="A921" s="13">
        <v>921</v>
      </c>
      <c r="B921" s="14">
        <v>43014</v>
      </c>
      <c r="C921" s="17">
        <v>10.199999999999999</v>
      </c>
      <c r="D921" s="13">
        <v>10345.800000000003</v>
      </c>
      <c r="E921" s="14">
        <v>43013</v>
      </c>
      <c r="F921" s="17">
        <v>12.2</v>
      </c>
      <c r="G921" s="13">
        <v>10335.600000000002</v>
      </c>
    </row>
    <row r="922" spans="1:7">
      <c r="A922" s="13">
        <v>922</v>
      </c>
      <c r="B922" s="14">
        <v>43015</v>
      </c>
      <c r="C922" s="17">
        <v>10</v>
      </c>
      <c r="D922" s="13">
        <v>10355.800000000003</v>
      </c>
      <c r="E922" s="14">
        <v>43014</v>
      </c>
      <c r="F922" s="17">
        <v>10.199999999999999</v>
      </c>
      <c r="G922" s="13">
        <v>10345.800000000003</v>
      </c>
    </row>
    <row r="923" spans="1:7">
      <c r="A923" s="13">
        <v>923</v>
      </c>
      <c r="B923" s="14">
        <v>43016</v>
      </c>
      <c r="C923" s="17">
        <v>10.100000000000001</v>
      </c>
      <c r="D923" s="13">
        <v>10365.900000000003</v>
      </c>
      <c r="E923" s="14">
        <v>43015</v>
      </c>
      <c r="F923" s="17">
        <v>10</v>
      </c>
      <c r="G923" s="13">
        <v>10355.800000000003</v>
      </c>
    </row>
    <row r="924" spans="1:7">
      <c r="A924" s="13">
        <v>924</v>
      </c>
      <c r="B924" s="14">
        <v>43017</v>
      </c>
      <c r="C924" s="17">
        <v>8.1999999999999993</v>
      </c>
      <c r="D924" s="13">
        <v>10374.100000000004</v>
      </c>
      <c r="E924" s="14">
        <v>43016</v>
      </c>
      <c r="F924" s="17">
        <v>10.100000000000001</v>
      </c>
      <c r="G924" s="13">
        <v>10365.900000000003</v>
      </c>
    </row>
    <row r="925" spans="1:7">
      <c r="A925" s="13">
        <v>925</v>
      </c>
      <c r="B925" s="14">
        <v>43018</v>
      </c>
      <c r="C925" s="17">
        <v>10.8</v>
      </c>
      <c r="D925" s="13">
        <v>10384.900000000003</v>
      </c>
      <c r="E925" s="14">
        <v>43017</v>
      </c>
      <c r="F925" s="17">
        <v>8.1999999999999993</v>
      </c>
      <c r="G925" s="13">
        <v>10374.100000000004</v>
      </c>
    </row>
    <row r="926" spans="1:7">
      <c r="A926" s="13">
        <v>926</v>
      </c>
      <c r="B926" s="14">
        <v>43019</v>
      </c>
      <c r="C926" s="17">
        <v>13.5</v>
      </c>
      <c r="D926" s="13">
        <v>10398.400000000003</v>
      </c>
      <c r="E926" s="14">
        <v>43018</v>
      </c>
      <c r="F926" s="17">
        <v>10.8</v>
      </c>
      <c r="G926" s="13">
        <v>10384.900000000003</v>
      </c>
    </row>
    <row r="927" spans="1:7">
      <c r="A927" s="13">
        <v>927</v>
      </c>
      <c r="B927" s="14">
        <v>43020</v>
      </c>
      <c r="C927" s="17">
        <v>13.100000000000001</v>
      </c>
      <c r="D927" s="13">
        <v>10411.500000000004</v>
      </c>
      <c r="E927" s="14">
        <v>43019</v>
      </c>
      <c r="F927" s="17">
        <v>13.5</v>
      </c>
      <c r="G927" s="13">
        <v>10398.400000000003</v>
      </c>
    </row>
    <row r="928" spans="1:7">
      <c r="A928" s="13">
        <v>928</v>
      </c>
      <c r="B928" s="14">
        <v>43021</v>
      </c>
      <c r="C928" s="17">
        <v>13.3</v>
      </c>
      <c r="D928" s="13">
        <v>10424.800000000003</v>
      </c>
      <c r="E928" s="14">
        <v>43020</v>
      </c>
      <c r="F928" s="17">
        <v>13.100000000000001</v>
      </c>
      <c r="G928" s="13">
        <v>10411.500000000004</v>
      </c>
    </row>
    <row r="929" spans="1:7">
      <c r="A929" s="13">
        <v>929</v>
      </c>
      <c r="B929" s="14">
        <v>43022</v>
      </c>
      <c r="C929" s="17">
        <v>13.3</v>
      </c>
      <c r="D929" s="13">
        <v>10438.100000000002</v>
      </c>
      <c r="E929" s="14">
        <v>43021</v>
      </c>
      <c r="F929" s="17">
        <v>13.3</v>
      </c>
      <c r="G929" s="13">
        <v>10424.800000000003</v>
      </c>
    </row>
    <row r="930" spans="1:7">
      <c r="A930" s="13">
        <v>930</v>
      </c>
      <c r="B930" s="14">
        <v>43023</v>
      </c>
      <c r="C930" s="17">
        <v>14.1</v>
      </c>
      <c r="D930" s="13">
        <v>10452.200000000003</v>
      </c>
      <c r="E930" s="14">
        <v>43022</v>
      </c>
      <c r="F930" s="17">
        <v>13.3</v>
      </c>
      <c r="G930" s="13">
        <v>10438.100000000002</v>
      </c>
    </row>
    <row r="931" spans="1:7">
      <c r="A931" s="13">
        <v>931</v>
      </c>
      <c r="B931" s="14">
        <v>43024</v>
      </c>
      <c r="C931" s="17">
        <v>14.5</v>
      </c>
      <c r="D931" s="13">
        <v>10466.700000000003</v>
      </c>
      <c r="E931" s="14">
        <v>43023</v>
      </c>
      <c r="F931" s="17">
        <v>14.1</v>
      </c>
      <c r="G931" s="13">
        <v>10452.200000000003</v>
      </c>
    </row>
    <row r="932" spans="1:7">
      <c r="A932" s="13">
        <v>932</v>
      </c>
      <c r="B932" s="14">
        <v>43025</v>
      </c>
      <c r="C932" s="17">
        <v>14</v>
      </c>
      <c r="D932" s="13">
        <v>10480.700000000003</v>
      </c>
      <c r="E932" s="14">
        <v>43024</v>
      </c>
      <c r="F932" s="17">
        <v>14.5</v>
      </c>
      <c r="G932" s="13">
        <v>10466.700000000003</v>
      </c>
    </row>
    <row r="933" spans="1:7">
      <c r="A933" s="13">
        <v>933</v>
      </c>
      <c r="B933" s="14">
        <v>43026</v>
      </c>
      <c r="C933" s="17">
        <v>10.100000000000001</v>
      </c>
      <c r="D933" s="13">
        <v>10490.800000000003</v>
      </c>
      <c r="E933" s="14">
        <v>43025</v>
      </c>
      <c r="F933" s="17">
        <v>14</v>
      </c>
      <c r="G933" s="13">
        <v>10480.700000000003</v>
      </c>
    </row>
    <row r="934" spans="1:7">
      <c r="A934" s="13">
        <v>934</v>
      </c>
      <c r="B934" s="14">
        <v>43027</v>
      </c>
      <c r="C934" s="17">
        <v>10.899999999999999</v>
      </c>
      <c r="D934" s="13">
        <v>10501.700000000003</v>
      </c>
      <c r="E934" s="14">
        <v>43026</v>
      </c>
      <c r="F934" s="17">
        <v>10.100000000000001</v>
      </c>
      <c r="G934" s="13">
        <v>10490.800000000003</v>
      </c>
    </row>
    <row r="935" spans="1:7">
      <c r="A935" s="13">
        <v>935</v>
      </c>
      <c r="B935" s="14">
        <v>43028</v>
      </c>
      <c r="C935" s="17">
        <v>9.8999999999999986</v>
      </c>
      <c r="D935" s="13">
        <v>10511.600000000002</v>
      </c>
      <c r="E935" s="14">
        <v>43027</v>
      </c>
      <c r="F935" s="17">
        <v>10.899999999999999</v>
      </c>
      <c r="G935" s="13">
        <v>10501.700000000003</v>
      </c>
    </row>
    <row r="936" spans="1:7">
      <c r="A936" s="13">
        <v>936</v>
      </c>
      <c r="B936" s="14">
        <v>43029</v>
      </c>
      <c r="C936" s="17">
        <v>11.100000000000001</v>
      </c>
      <c r="D936" s="13">
        <v>10522.700000000003</v>
      </c>
      <c r="E936" s="14">
        <v>43028</v>
      </c>
      <c r="F936" s="17">
        <v>9.8999999999999986</v>
      </c>
      <c r="G936" s="13">
        <v>10511.600000000002</v>
      </c>
    </row>
    <row r="937" spans="1:7">
      <c r="A937" s="13">
        <v>937</v>
      </c>
      <c r="B937" s="14">
        <v>43030</v>
      </c>
      <c r="C937" s="17">
        <v>10.5</v>
      </c>
      <c r="D937" s="13">
        <v>10533.200000000003</v>
      </c>
      <c r="E937" s="14">
        <v>43029</v>
      </c>
      <c r="F937" s="17">
        <v>11.100000000000001</v>
      </c>
      <c r="G937" s="13">
        <v>10522.700000000003</v>
      </c>
    </row>
    <row r="938" spans="1:7">
      <c r="A938" s="13">
        <v>938</v>
      </c>
      <c r="B938" s="14">
        <v>43031</v>
      </c>
      <c r="C938" s="17">
        <v>9</v>
      </c>
      <c r="D938" s="13">
        <v>10542.200000000003</v>
      </c>
      <c r="E938" s="14">
        <v>43030</v>
      </c>
      <c r="F938" s="17">
        <v>10.5</v>
      </c>
      <c r="G938" s="13">
        <v>10533.200000000003</v>
      </c>
    </row>
    <row r="939" spans="1:7">
      <c r="A939" s="13">
        <v>939</v>
      </c>
      <c r="B939" s="14">
        <v>43032</v>
      </c>
      <c r="C939" s="17">
        <v>10.3</v>
      </c>
      <c r="D939" s="13">
        <v>10552.500000000002</v>
      </c>
      <c r="E939" s="14">
        <v>43031</v>
      </c>
      <c r="F939" s="17">
        <v>9</v>
      </c>
      <c r="G939" s="13">
        <v>10542.200000000003</v>
      </c>
    </row>
    <row r="940" spans="1:7">
      <c r="A940" s="13">
        <v>940</v>
      </c>
      <c r="B940" s="14">
        <v>43033</v>
      </c>
      <c r="C940" s="17">
        <v>13.2</v>
      </c>
      <c r="D940" s="13">
        <v>10565.700000000003</v>
      </c>
      <c r="E940" s="14">
        <v>43032</v>
      </c>
      <c r="F940" s="17">
        <v>10.3</v>
      </c>
      <c r="G940" s="13">
        <v>10552.500000000002</v>
      </c>
    </row>
    <row r="941" spans="1:7">
      <c r="A941" s="13">
        <v>941</v>
      </c>
      <c r="B941" s="14">
        <v>43034</v>
      </c>
      <c r="C941" s="17">
        <v>13</v>
      </c>
      <c r="D941" s="13">
        <v>10578.700000000003</v>
      </c>
      <c r="E941" s="14">
        <v>43033</v>
      </c>
      <c r="F941" s="17">
        <v>13.2</v>
      </c>
      <c r="G941" s="13">
        <v>10565.700000000003</v>
      </c>
    </row>
    <row r="942" spans="1:7">
      <c r="A942" s="13">
        <v>942</v>
      </c>
      <c r="B942" s="14">
        <v>43035</v>
      </c>
      <c r="C942" s="17">
        <v>10</v>
      </c>
      <c r="D942" s="13">
        <v>10588.700000000003</v>
      </c>
      <c r="E942" s="14">
        <v>43034</v>
      </c>
      <c r="F942" s="17">
        <v>13</v>
      </c>
      <c r="G942" s="13">
        <v>10578.700000000003</v>
      </c>
    </row>
    <row r="943" spans="1:7">
      <c r="A943" s="13">
        <v>943</v>
      </c>
      <c r="B943" s="14">
        <v>43036</v>
      </c>
      <c r="C943" s="17">
        <v>8.5</v>
      </c>
      <c r="D943" s="13">
        <v>10597.200000000003</v>
      </c>
      <c r="E943" s="14">
        <v>43035</v>
      </c>
      <c r="F943" s="17">
        <v>10</v>
      </c>
      <c r="G943" s="13">
        <v>10588.700000000003</v>
      </c>
    </row>
    <row r="944" spans="1:7">
      <c r="A944" s="13">
        <v>944</v>
      </c>
      <c r="B944" s="14">
        <v>43037</v>
      </c>
      <c r="C944" s="17">
        <v>6.6999999999999993</v>
      </c>
      <c r="D944" s="13">
        <v>10603.900000000003</v>
      </c>
      <c r="E944" s="14">
        <v>43036</v>
      </c>
      <c r="F944" s="17">
        <v>8.5</v>
      </c>
      <c r="G944" s="13">
        <v>10597.200000000003</v>
      </c>
    </row>
    <row r="945" spans="1:7">
      <c r="A945" s="13">
        <v>945</v>
      </c>
      <c r="B945" s="14">
        <v>43038</v>
      </c>
      <c r="C945" s="17">
        <v>5</v>
      </c>
      <c r="D945" s="13">
        <v>10608.900000000003</v>
      </c>
      <c r="E945" s="14">
        <v>43037</v>
      </c>
      <c r="F945" s="17">
        <v>6.6999999999999993</v>
      </c>
      <c r="G945" s="13">
        <v>10603.900000000003</v>
      </c>
    </row>
    <row r="946" spans="1:7">
      <c r="A946" s="13">
        <v>946</v>
      </c>
      <c r="B946" s="14">
        <v>43039</v>
      </c>
      <c r="C946" s="17">
        <v>6.3000000000000007</v>
      </c>
      <c r="D946" s="13">
        <v>10615.200000000003</v>
      </c>
      <c r="E946" s="14">
        <v>43038</v>
      </c>
      <c r="F946" s="17">
        <v>5</v>
      </c>
      <c r="G946" s="13">
        <v>10608.900000000003</v>
      </c>
    </row>
    <row r="947" spans="1:7">
      <c r="A947" s="13">
        <v>947</v>
      </c>
      <c r="B947" s="14">
        <v>43040</v>
      </c>
      <c r="C947" s="17">
        <v>7</v>
      </c>
      <c r="D947" s="13">
        <v>10622.200000000003</v>
      </c>
      <c r="E947" s="14">
        <v>43039</v>
      </c>
      <c r="F947" s="17">
        <v>6.3000000000000007</v>
      </c>
      <c r="G947" s="13">
        <v>10615.200000000003</v>
      </c>
    </row>
    <row r="948" spans="1:7">
      <c r="A948" s="13">
        <v>948</v>
      </c>
      <c r="B948" s="14">
        <v>43041</v>
      </c>
      <c r="C948" s="17">
        <v>9.5</v>
      </c>
      <c r="D948" s="13">
        <v>10631.700000000003</v>
      </c>
      <c r="E948" s="14">
        <v>43040</v>
      </c>
      <c r="F948" s="17">
        <v>7</v>
      </c>
      <c r="G948" s="13">
        <v>10622.200000000003</v>
      </c>
    </row>
    <row r="949" spans="1:7">
      <c r="A949" s="13">
        <v>949</v>
      </c>
      <c r="B949" s="14">
        <v>43042</v>
      </c>
      <c r="C949" s="17">
        <v>7</v>
      </c>
      <c r="D949" s="13">
        <v>10638.700000000003</v>
      </c>
      <c r="E949" s="14">
        <v>43041</v>
      </c>
      <c r="F949" s="17">
        <v>9.5</v>
      </c>
      <c r="G949" s="13">
        <v>10631.700000000003</v>
      </c>
    </row>
    <row r="950" spans="1:7">
      <c r="A950" s="13">
        <v>950</v>
      </c>
      <c r="B950" s="14">
        <v>43043</v>
      </c>
      <c r="C950" s="17">
        <v>4.8000000000000007</v>
      </c>
      <c r="D950" s="13">
        <v>10643.500000000002</v>
      </c>
      <c r="E950" s="14">
        <v>43042</v>
      </c>
      <c r="F950" s="17">
        <v>7</v>
      </c>
      <c r="G950" s="13">
        <v>10638.700000000003</v>
      </c>
    </row>
    <row r="951" spans="1:7">
      <c r="A951" s="13">
        <v>951</v>
      </c>
      <c r="B951" s="14">
        <v>43044</v>
      </c>
      <c r="C951" s="17">
        <v>5.6999999999999993</v>
      </c>
      <c r="D951" s="13">
        <v>10649.200000000003</v>
      </c>
      <c r="E951" s="14">
        <v>43043</v>
      </c>
      <c r="F951" s="17">
        <v>4.8000000000000007</v>
      </c>
      <c r="G951" s="13">
        <v>10643.500000000002</v>
      </c>
    </row>
    <row r="952" spans="1:7">
      <c r="A952" s="13">
        <v>952</v>
      </c>
      <c r="B952" s="14">
        <v>43045</v>
      </c>
      <c r="C952" s="17">
        <v>6.1000000000000014</v>
      </c>
      <c r="D952" s="13">
        <v>10655.300000000003</v>
      </c>
      <c r="E952" s="14">
        <v>43044</v>
      </c>
      <c r="F952" s="17">
        <v>5.6999999999999993</v>
      </c>
      <c r="G952" s="13">
        <v>10649.200000000003</v>
      </c>
    </row>
    <row r="953" spans="1:7">
      <c r="A953" s="13">
        <v>953</v>
      </c>
      <c r="B953" s="14">
        <v>43046</v>
      </c>
      <c r="C953" s="17">
        <v>6.6000000000000014</v>
      </c>
      <c r="D953" s="13">
        <v>10661.900000000003</v>
      </c>
      <c r="E953" s="14">
        <v>43045</v>
      </c>
      <c r="F953" s="17">
        <v>6.1000000000000014</v>
      </c>
      <c r="G953" s="13">
        <v>10655.300000000003</v>
      </c>
    </row>
    <row r="954" spans="1:7">
      <c r="A954" s="13">
        <v>954</v>
      </c>
      <c r="B954" s="14">
        <v>43047</v>
      </c>
      <c r="C954" s="17">
        <v>5.1000000000000014</v>
      </c>
      <c r="D954" s="13">
        <v>10667.000000000004</v>
      </c>
      <c r="E954" s="14">
        <v>43046</v>
      </c>
      <c r="F954" s="17">
        <v>6.6000000000000014</v>
      </c>
      <c r="G954" s="13">
        <v>10661.900000000003</v>
      </c>
    </row>
    <row r="955" spans="1:7">
      <c r="A955" s="13">
        <v>955</v>
      </c>
      <c r="B955" s="14">
        <v>43048</v>
      </c>
      <c r="C955" s="17">
        <v>7</v>
      </c>
      <c r="D955" s="13">
        <v>10674.000000000004</v>
      </c>
      <c r="E955" s="14">
        <v>43047</v>
      </c>
      <c r="F955" s="17">
        <v>5.1000000000000014</v>
      </c>
      <c r="G955" s="13">
        <v>10667.000000000004</v>
      </c>
    </row>
    <row r="956" spans="1:7">
      <c r="A956" s="13">
        <v>956</v>
      </c>
      <c r="B956" s="14">
        <v>43049</v>
      </c>
      <c r="C956" s="17">
        <v>6.8999999999999986</v>
      </c>
      <c r="D956" s="13">
        <v>10680.900000000003</v>
      </c>
      <c r="E956" s="14">
        <v>43048</v>
      </c>
      <c r="F956" s="17">
        <v>7</v>
      </c>
      <c r="G956" s="13">
        <v>10674.000000000004</v>
      </c>
    </row>
    <row r="957" spans="1:7">
      <c r="A957" s="13">
        <v>957</v>
      </c>
      <c r="B957" s="14">
        <v>43050</v>
      </c>
      <c r="C957" s="17">
        <v>5.1999999999999993</v>
      </c>
      <c r="D957" s="13">
        <v>10686.100000000004</v>
      </c>
      <c r="E957" s="14">
        <v>43049</v>
      </c>
      <c r="F957" s="17">
        <v>6.8999999999999986</v>
      </c>
      <c r="G957" s="13">
        <v>10680.900000000003</v>
      </c>
    </row>
    <row r="958" spans="1:7">
      <c r="A958" s="13">
        <v>958</v>
      </c>
      <c r="B958" s="14">
        <v>43051</v>
      </c>
      <c r="C958" s="17">
        <v>3.5</v>
      </c>
      <c r="D958" s="13">
        <v>10689.600000000004</v>
      </c>
      <c r="E958" s="14">
        <v>43050</v>
      </c>
      <c r="F958" s="17">
        <v>5.1999999999999993</v>
      </c>
      <c r="G958" s="13">
        <v>10686.100000000004</v>
      </c>
    </row>
    <row r="959" spans="1:7">
      <c r="A959" s="13">
        <v>959</v>
      </c>
      <c r="B959" s="14">
        <v>43052</v>
      </c>
      <c r="C959" s="17">
        <v>2.8999999999999986</v>
      </c>
      <c r="D959" s="13">
        <v>10692.500000000004</v>
      </c>
      <c r="E959" s="14">
        <v>43051</v>
      </c>
      <c r="F959" s="17">
        <v>3.5</v>
      </c>
      <c r="G959" s="13">
        <v>10689.600000000004</v>
      </c>
    </row>
    <row r="960" spans="1:7">
      <c r="A960" s="13">
        <v>960</v>
      </c>
      <c r="B960" s="14">
        <v>43053</v>
      </c>
      <c r="C960" s="17">
        <v>2.8999999999999986</v>
      </c>
      <c r="D960" s="13">
        <v>10695.400000000003</v>
      </c>
      <c r="E960" s="14">
        <v>43052</v>
      </c>
      <c r="F960" s="17">
        <v>2.8999999999999986</v>
      </c>
      <c r="G960" s="13">
        <v>10692.500000000004</v>
      </c>
    </row>
    <row r="961" spans="1:7">
      <c r="A961" s="13">
        <v>961</v>
      </c>
      <c r="B961" s="14">
        <v>43054</v>
      </c>
      <c r="C961" s="17">
        <v>4.3999999999999986</v>
      </c>
      <c r="D961" s="13">
        <v>10699.800000000003</v>
      </c>
      <c r="E961" s="14">
        <v>43053</v>
      </c>
      <c r="F961" s="17">
        <v>2.8999999999999986</v>
      </c>
      <c r="G961" s="13">
        <v>10695.400000000003</v>
      </c>
    </row>
    <row r="962" spans="1:7">
      <c r="A962" s="13">
        <v>962</v>
      </c>
      <c r="B962" s="14">
        <v>43055</v>
      </c>
      <c r="C962" s="17">
        <v>3.6999999999999993</v>
      </c>
      <c r="D962" s="13">
        <v>10703.500000000004</v>
      </c>
      <c r="E962" s="14">
        <v>43054</v>
      </c>
      <c r="F962" s="17">
        <v>4.3999999999999986</v>
      </c>
      <c r="G962" s="13">
        <v>10699.800000000003</v>
      </c>
    </row>
    <row r="963" spans="1:7">
      <c r="A963" s="13">
        <v>963</v>
      </c>
      <c r="B963" s="14">
        <v>43056</v>
      </c>
      <c r="C963" s="17">
        <v>3.6000000000000014</v>
      </c>
      <c r="D963" s="13">
        <v>10707.100000000004</v>
      </c>
      <c r="E963" s="14">
        <v>43055</v>
      </c>
      <c r="F963" s="17">
        <v>3.6999999999999993</v>
      </c>
      <c r="G963" s="13">
        <v>10703.500000000004</v>
      </c>
    </row>
    <row r="964" spans="1:7">
      <c r="A964" s="13">
        <v>964</v>
      </c>
      <c r="B964" s="14">
        <v>43057</v>
      </c>
      <c r="C964" s="17">
        <v>3.3000000000000007</v>
      </c>
      <c r="D964" s="13">
        <v>10710.400000000003</v>
      </c>
      <c r="E964" s="14">
        <v>43056</v>
      </c>
      <c r="F964" s="17">
        <v>3.6000000000000014</v>
      </c>
      <c r="G964" s="13">
        <v>10707.100000000004</v>
      </c>
    </row>
    <row r="965" spans="1:7">
      <c r="A965" s="13">
        <v>965</v>
      </c>
      <c r="B965" s="14">
        <v>43058</v>
      </c>
      <c r="C965" s="17">
        <v>4.1000000000000014</v>
      </c>
      <c r="D965" s="13">
        <v>10714.500000000004</v>
      </c>
      <c r="E965" s="14">
        <v>43057</v>
      </c>
      <c r="F965" s="17">
        <v>3.3000000000000007</v>
      </c>
      <c r="G965" s="13">
        <v>10710.400000000003</v>
      </c>
    </row>
    <row r="966" spans="1:7">
      <c r="A966" s="13">
        <v>966</v>
      </c>
      <c r="B966" s="14">
        <v>43059</v>
      </c>
      <c r="C966" s="17">
        <v>3.5</v>
      </c>
      <c r="D966" s="13">
        <v>10718.000000000004</v>
      </c>
      <c r="E966" s="14">
        <v>43058</v>
      </c>
      <c r="F966" s="17">
        <v>4.1000000000000014</v>
      </c>
      <c r="G966" s="13">
        <v>10714.500000000004</v>
      </c>
    </row>
    <row r="967" spans="1:7">
      <c r="A967" s="13">
        <v>967</v>
      </c>
      <c r="B967" s="14">
        <v>43060</v>
      </c>
      <c r="C967" s="17">
        <v>5.3999999999999986</v>
      </c>
      <c r="D967" s="13">
        <v>10723.400000000003</v>
      </c>
      <c r="E967" s="14">
        <v>43059</v>
      </c>
      <c r="F967" s="17">
        <v>3.5</v>
      </c>
      <c r="G967" s="13">
        <v>10718.000000000004</v>
      </c>
    </row>
    <row r="968" spans="1:7">
      <c r="A968" s="13">
        <v>968</v>
      </c>
      <c r="B968" s="14">
        <v>43061</v>
      </c>
      <c r="C968" s="17">
        <v>7.5</v>
      </c>
      <c r="D968" s="13">
        <v>10730.900000000003</v>
      </c>
      <c r="E968" s="14">
        <v>43060</v>
      </c>
      <c r="F968" s="17">
        <v>5.3999999999999986</v>
      </c>
      <c r="G968" s="13">
        <v>10723.400000000003</v>
      </c>
    </row>
    <row r="969" spans="1:7">
      <c r="A969" s="13">
        <v>969</v>
      </c>
      <c r="B969" s="14">
        <v>43062</v>
      </c>
      <c r="C969" s="17">
        <v>4.1000000000000014</v>
      </c>
      <c r="D969" s="13">
        <v>10735.000000000004</v>
      </c>
      <c r="E969" s="14">
        <v>43061</v>
      </c>
      <c r="F969" s="17">
        <v>7.5</v>
      </c>
      <c r="G969" s="13">
        <v>10730.900000000003</v>
      </c>
    </row>
    <row r="970" spans="1:7">
      <c r="A970" s="13">
        <v>970</v>
      </c>
      <c r="B970" s="14">
        <v>43063</v>
      </c>
      <c r="C970" s="17">
        <v>6.3999999999999986</v>
      </c>
      <c r="D970" s="13">
        <v>10741.400000000003</v>
      </c>
      <c r="E970" s="14">
        <v>43062</v>
      </c>
      <c r="F970" s="17">
        <v>4.1000000000000014</v>
      </c>
      <c r="G970" s="13">
        <v>10735.000000000004</v>
      </c>
    </row>
    <row r="971" spans="1:7">
      <c r="A971" s="13">
        <v>971</v>
      </c>
      <c r="B971" s="14">
        <v>43064</v>
      </c>
      <c r="C971" s="17">
        <v>5.5</v>
      </c>
      <c r="D971" s="13">
        <v>10746.900000000003</v>
      </c>
      <c r="E971" s="14">
        <v>43063</v>
      </c>
      <c r="F971" s="17">
        <v>6.3999999999999986</v>
      </c>
      <c r="G971" s="13">
        <v>10741.400000000003</v>
      </c>
    </row>
    <row r="972" spans="1:7">
      <c r="A972" s="13">
        <v>972</v>
      </c>
      <c r="B972" s="14">
        <v>43065</v>
      </c>
      <c r="C972" s="17">
        <v>2.3000000000000007</v>
      </c>
      <c r="D972" s="13">
        <v>10749.200000000003</v>
      </c>
      <c r="E972" s="14">
        <v>43064</v>
      </c>
      <c r="F972" s="17">
        <v>5.5</v>
      </c>
      <c r="G972" s="13">
        <v>10746.900000000003</v>
      </c>
    </row>
    <row r="973" spans="1:7">
      <c r="A973" s="13">
        <v>973</v>
      </c>
      <c r="B973" s="14">
        <v>43066</v>
      </c>
      <c r="C973" s="17">
        <v>3.1000000000000014</v>
      </c>
      <c r="D973" s="13">
        <v>10752.300000000003</v>
      </c>
      <c r="E973" s="14">
        <v>43065</v>
      </c>
      <c r="F973" s="17">
        <v>2.3000000000000007</v>
      </c>
      <c r="G973" s="13">
        <v>10749.200000000003</v>
      </c>
    </row>
    <row r="974" spans="1:7">
      <c r="A974" s="13">
        <v>974</v>
      </c>
      <c r="B974" s="14">
        <v>43067</v>
      </c>
      <c r="C974" s="17">
        <v>4.6999999999999993</v>
      </c>
      <c r="D974" s="13">
        <v>10757.000000000004</v>
      </c>
      <c r="E974" s="14">
        <v>43066</v>
      </c>
      <c r="F974" s="17">
        <v>3.1000000000000014</v>
      </c>
      <c r="G974" s="13">
        <v>10752.300000000003</v>
      </c>
    </row>
    <row r="975" spans="1:7">
      <c r="A975" s="13">
        <v>975</v>
      </c>
      <c r="B975" s="14">
        <v>43068</v>
      </c>
      <c r="C975" s="17">
        <v>2.6000000000000014</v>
      </c>
      <c r="D975" s="13">
        <v>10759.600000000004</v>
      </c>
      <c r="E975" s="14">
        <v>43067</v>
      </c>
      <c r="F975" s="17">
        <v>4.6999999999999993</v>
      </c>
      <c r="G975" s="13">
        <v>10757.000000000004</v>
      </c>
    </row>
    <row r="976" spans="1:7">
      <c r="A976" s="13">
        <v>976</v>
      </c>
      <c r="B976" s="14">
        <v>43069</v>
      </c>
      <c r="C976" s="17">
        <v>1.1999999999999993</v>
      </c>
      <c r="D976" s="13">
        <v>10760.800000000005</v>
      </c>
      <c r="E976" s="14">
        <v>43068</v>
      </c>
      <c r="F976" s="17">
        <v>2.6000000000000014</v>
      </c>
      <c r="G976" s="13">
        <v>10759.600000000004</v>
      </c>
    </row>
    <row r="977" spans="1:7">
      <c r="A977" s="13">
        <v>977</v>
      </c>
      <c r="B977" s="14">
        <v>43070</v>
      </c>
      <c r="C977" s="17">
        <v>-0.39999999999999858</v>
      </c>
      <c r="D977" s="13">
        <v>10760.400000000005</v>
      </c>
      <c r="E977" s="14">
        <v>43069</v>
      </c>
      <c r="F977" s="17">
        <v>1.1999999999999993</v>
      </c>
      <c r="G977" s="13">
        <v>10760.800000000005</v>
      </c>
    </row>
    <row r="978" spans="1:7">
      <c r="A978" s="13">
        <v>978</v>
      </c>
      <c r="B978" s="14">
        <v>43071</v>
      </c>
      <c r="C978" s="17">
        <v>-0.89999999999999858</v>
      </c>
      <c r="D978" s="13">
        <v>10759.500000000005</v>
      </c>
      <c r="E978" s="14">
        <v>43070</v>
      </c>
      <c r="F978" s="17">
        <v>-0.39999999999999858</v>
      </c>
      <c r="G978" s="13">
        <v>10760.400000000005</v>
      </c>
    </row>
    <row r="979" spans="1:7">
      <c r="A979" s="13">
        <v>979</v>
      </c>
      <c r="B979" s="14">
        <v>43072</v>
      </c>
      <c r="C979" s="17">
        <v>-0.69999999999999929</v>
      </c>
      <c r="D979" s="13">
        <v>10758.800000000005</v>
      </c>
      <c r="E979" s="14">
        <v>43071</v>
      </c>
      <c r="F979" s="17">
        <v>-0.89999999999999858</v>
      </c>
      <c r="G979" s="13">
        <v>10759.500000000005</v>
      </c>
    </row>
    <row r="980" spans="1:7">
      <c r="A980" s="13">
        <v>980</v>
      </c>
      <c r="B980" s="14">
        <v>43073</v>
      </c>
      <c r="C980" s="17">
        <v>0.89999999999999858</v>
      </c>
      <c r="D980" s="13">
        <v>10759.700000000004</v>
      </c>
      <c r="E980" s="14">
        <v>43072</v>
      </c>
      <c r="F980" s="17">
        <v>-0.69999999999999929</v>
      </c>
      <c r="G980" s="13">
        <v>10758.800000000005</v>
      </c>
    </row>
    <row r="981" spans="1:7">
      <c r="A981" s="13">
        <v>981</v>
      </c>
      <c r="B981" s="14">
        <v>43074</v>
      </c>
      <c r="C981" s="17">
        <v>3.6999999999999993</v>
      </c>
      <c r="D981" s="13">
        <v>10763.400000000005</v>
      </c>
      <c r="E981" s="14">
        <v>43073</v>
      </c>
      <c r="F981" s="17">
        <v>0.89999999999999858</v>
      </c>
      <c r="G981" s="13">
        <v>10759.700000000004</v>
      </c>
    </row>
    <row r="982" spans="1:7">
      <c r="A982" s="13">
        <v>982</v>
      </c>
      <c r="B982" s="14">
        <v>43075</v>
      </c>
      <c r="C982" s="17">
        <v>4.1999999999999993</v>
      </c>
      <c r="D982" s="13">
        <v>10767.600000000006</v>
      </c>
      <c r="E982" s="14">
        <v>43074</v>
      </c>
      <c r="F982" s="17">
        <v>3.6999999999999993</v>
      </c>
      <c r="G982" s="13">
        <v>10763.400000000005</v>
      </c>
    </row>
    <row r="983" spans="1:7">
      <c r="A983" s="13">
        <v>983</v>
      </c>
      <c r="B983" s="14">
        <v>43076</v>
      </c>
      <c r="C983" s="17">
        <v>3.6000000000000014</v>
      </c>
      <c r="D983" s="13">
        <v>10771.200000000006</v>
      </c>
      <c r="E983" s="14">
        <v>43075</v>
      </c>
      <c r="F983" s="17">
        <v>4.1999999999999993</v>
      </c>
      <c r="G983" s="13">
        <v>10767.600000000006</v>
      </c>
    </row>
    <row r="984" spans="1:7">
      <c r="A984" s="13">
        <v>984</v>
      </c>
      <c r="B984" s="14">
        <v>43077</v>
      </c>
      <c r="C984" s="17">
        <v>4.1999999999999993</v>
      </c>
      <c r="D984" s="13">
        <v>10775.400000000007</v>
      </c>
      <c r="E984" s="14">
        <v>43076</v>
      </c>
      <c r="F984" s="17">
        <v>3.6000000000000014</v>
      </c>
      <c r="G984" s="13">
        <v>10771.200000000006</v>
      </c>
    </row>
    <row r="985" spans="1:7">
      <c r="A985" s="13">
        <v>985</v>
      </c>
      <c r="B985" s="14">
        <v>43078</v>
      </c>
      <c r="C985" s="17">
        <v>0.30000000000000071</v>
      </c>
      <c r="D985" s="13">
        <v>10775.700000000006</v>
      </c>
      <c r="E985" s="14">
        <v>43077</v>
      </c>
      <c r="F985" s="17">
        <v>4.1999999999999993</v>
      </c>
      <c r="G985" s="13">
        <v>10775.400000000007</v>
      </c>
    </row>
    <row r="986" spans="1:7">
      <c r="A986" s="13">
        <v>986</v>
      </c>
      <c r="B986" s="14">
        <v>43079</v>
      </c>
      <c r="C986" s="17">
        <v>-0.5</v>
      </c>
      <c r="D986" s="13">
        <v>10775.200000000006</v>
      </c>
      <c r="E986" s="14">
        <v>43078</v>
      </c>
      <c r="F986" s="17">
        <v>0.30000000000000071</v>
      </c>
      <c r="G986" s="13">
        <v>10775.700000000006</v>
      </c>
    </row>
    <row r="987" spans="1:7">
      <c r="A987" s="13">
        <v>987</v>
      </c>
      <c r="B987" s="14">
        <v>43080</v>
      </c>
      <c r="C987" s="17">
        <v>4.5</v>
      </c>
      <c r="D987" s="13">
        <v>10779.700000000006</v>
      </c>
      <c r="E987" s="14">
        <v>43079</v>
      </c>
      <c r="F987" s="17">
        <v>-0.5</v>
      </c>
      <c r="G987" s="13">
        <v>10775.200000000006</v>
      </c>
    </row>
    <row r="988" spans="1:7">
      <c r="A988" s="13">
        <v>988</v>
      </c>
      <c r="B988" s="14">
        <v>43081</v>
      </c>
      <c r="C988" s="17">
        <v>4.1000000000000014</v>
      </c>
      <c r="D988" s="13">
        <v>10783.800000000007</v>
      </c>
      <c r="E988" s="14">
        <v>43080</v>
      </c>
      <c r="F988" s="17">
        <v>4.5</v>
      </c>
      <c r="G988" s="13">
        <v>10779.700000000006</v>
      </c>
    </row>
    <row r="989" spans="1:7">
      <c r="A989" s="13">
        <v>989</v>
      </c>
      <c r="B989" s="14">
        <v>43082</v>
      </c>
      <c r="C989" s="17">
        <v>1.3000000000000007</v>
      </c>
      <c r="D989" s="13">
        <v>10785.100000000006</v>
      </c>
      <c r="E989" s="14">
        <v>43081</v>
      </c>
      <c r="F989" s="17">
        <v>4.1000000000000014</v>
      </c>
      <c r="G989" s="13">
        <v>10783.800000000007</v>
      </c>
    </row>
    <row r="990" spans="1:7">
      <c r="A990" s="13">
        <v>990</v>
      </c>
      <c r="B990" s="14">
        <v>43083</v>
      </c>
      <c r="C990" s="17">
        <v>3.6999999999999993</v>
      </c>
      <c r="D990" s="13">
        <v>10788.800000000007</v>
      </c>
      <c r="E990" s="14">
        <v>43082</v>
      </c>
      <c r="F990" s="17">
        <v>1.3000000000000007</v>
      </c>
      <c r="G990" s="13">
        <v>10785.100000000006</v>
      </c>
    </row>
    <row r="991" spans="1:7">
      <c r="A991" s="13">
        <v>991</v>
      </c>
      <c r="B991" s="14">
        <v>43084</v>
      </c>
      <c r="C991" s="17">
        <v>3.1000000000000014</v>
      </c>
      <c r="D991" s="13">
        <v>10791.900000000007</v>
      </c>
      <c r="E991" s="14">
        <v>43083</v>
      </c>
      <c r="F991" s="17">
        <v>3.6999999999999993</v>
      </c>
      <c r="G991" s="13">
        <v>10788.800000000007</v>
      </c>
    </row>
    <row r="992" spans="1:7">
      <c r="A992" s="13">
        <v>992</v>
      </c>
      <c r="B992" s="14">
        <v>43085</v>
      </c>
      <c r="C992" s="17">
        <v>2.1000000000000014</v>
      </c>
      <c r="D992" s="13">
        <v>10794.000000000007</v>
      </c>
      <c r="E992" s="14">
        <v>43084</v>
      </c>
      <c r="F992" s="17">
        <v>3.1000000000000014</v>
      </c>
      <c r="G992" s="13">
        <v>10791.900000000007</v>
      </c>
    </row>
    <row r="993" spans="1:7">
      <c r="A993" s="13">
        <v>993</v>
      </c>
      <c r="B993" s="14">
        <v>43086</v>
      </c>
      <c r="C993" s="17">
        <v>0.69999999999999929</v>
      </c>
      <c r="D993" s="13">
        <v>10794.700000000008</v>
      </c>
      <c r="E993" s="14">
        <v>43085</v>
      </c>
      <c r="F993" s="17">
        <v>2.1000000000000014</v>
      </c>
      <c r="G993" s="13">
        <v>10794.000000000007</v>
      </c>
    </row>
    <row r="994" spans="1:7">
      <c r="A994" s="13">
        <v>994</v>
      </c>
      <c r="B994" s="14">
        <v>43087</v>
      </c>
      <c r="C994" s="17">
        <v>-2.7000000000000028</v>
      </c>
      <c r="D994" s="13">
        <v>10792.000000000007</v>
      </c>
      <c r="E994" s="14">
        <v>43086</v>
      </c>
      <c r="F994" s="17">
        <v>0.69999999999999929</v>
      </c>
      <c r="G994" s="13">
        <v>10794.700000000008</v>
      </c>
    </row>
    <row r="995" spans="1:7">
      <c r="A995" s="13">
        <v>995</v>
      </c>
      <c r="B995" s="14">
        <v>43088</v>
      </c>
      <c r="C995" s="17">
        <v>-1.8999999999999986</v>
      </c>
      <c r="D995" s="13">
        <v>10790.100000000008</v>
      </c>
      <c r="E995" s="14">
        <v>43087</v>
      </c>
      <c r="F995" s="17">
        <v>-2.7000000000000028</v>
      </c>
      <c r="G995" s="13">
        <v>10792.000000000007</v>
      </c>
    </row>
    <row r="996" spans="1:7">
      <c r="A996" s="13">
        <v>996</v>
      </c>
      <c r="B996" s="14">
        <v>43089</v>
      </c>
      <c r="C996" s="17">
        <v>0.89999999999999858</v>
      </c>
      <c r="D996" s="13">
        <v>10791.000000000007</v>
      </c>
      <c r="E996" s="14">
        <v>43088</v>
      </c>
      <c r="F996" s="17">
        <v>-1.8999999999999986</v>
      </c>
      <c r="G996" s="13">
        <v>10790.100000000008</v>
      </c>
    </row>
    <row r="997" spans="1:7">
      <c r="A997" s="13">
        <v>997</v>
      </c>
      <c r="B997" s="14">
        <v>43090</v>
      </c>
      <c r="C997" s="17">
        <v>3.1999999999999993</v>
      </c>
      <c r="D997" s="13">
        <v>10794.200000000008</v>
      </c>
      <c r="E997" s="14">
        <v>43089</v>
      </c>
      <c r="F997" s="17">
        <v>0.89999999999999858</v>
      </c>
      <c r="G997" s="13">
        <v>10791.000000000007</v>
      </c>
    </row>
    <row r="998" spans="1:7">
      <c r="A998" s="13">
        <v>998</v>
      </c>
      <c r="B998" s="14">
        <v>43091</v>
      </c>
      <c r="C998" s="17">
        <v>4.8000000000000007</v>
      </c>
      <c r="D998" s="13">
        <v>10799.000000000007</v>
      </c>
      <c r="E998" s="14">
        <v>43090</v>
      </c>
      <c r="F998" s="17">
        <v>3.1999999999999993</v>
      </c>
      <c r="G998" s="13">
        <v>10794.200000000008</v>
      </c>
    </row>
    <row r="999" spans="1:7">
      <c r="A999" s="13">
        <v>999</v>
      </c>
      <c r="B999" s="14">
        <v>43092</v>
      </c>
      <c r="C999" s="17">
        <v>5.5</v>
      </c>
      <c r="D999" s="13">
        <v>10804.500000000007</v>
      </c>
      <c r="E999" s="14">
        <v>43091</v>
      </c>
      <c r="F999" s="17">
        <v>4.8000000000000007</v>
      </c>
      <c r="G999" s="13">
        <v>10799.000000000007</v>
      </c>
    </row>
    <row r="1000" spans="1:7">
      <c r="A1000" s="13">
        <v>1000</v>
      </c>
      <c r="B1000" s="14">
        <v>43093</v>
      </c>
      <c r="C1000" s="17">
        <v>6.8999999999999986</v>
      </c>
      <c r="D1000" s="13">
        <v>10811.400000000007</v>
      </c>
      <c r="E1000" s="14">
        <v>43092</v>
      </c>
      <c r="F1000" s="17">
        <v>5.5</v>
      </c>
      <c r="G1000" s="13">
        <v>10804.500000000007</v>
      </c>
    </row>
    <row r="1001" spans="1:7">
      <c r="A1001" s="13">
        <v>1001</v>
      </c>
      <c r="B1001" s="14">
        <v>43094</v>
      </c>
      <c r="C1001" s="17">
        <v>3.1000000000000014</v>
      </c>
      <c r="D1001" s="13">
        <v>10814.500000000007</v>
      </c>
      <c r="E1001" s="14">
        <v>43093</v>
      </c>
      <c r="F1001" s="17">
        <v>6.8999999999999986</v>
      </c>
      <c r="G1001" s="13">
        <v>10811.400000000007</v>
      </c>
    </row>
    <row r="1002" spans="1:7">
      <c r="A1002" s="13">
        <v>1002</v>
      </c>
      <c r="B1002" s="14">
        <v>43095</v>
      </c>
      <c r="C1002" s="17">
        <v>-0.30000000000000071</v>
      </c>
      <c r="D1002" s="13">
        <v>10814.200000000008</v>
      </c>
      <c r="E1002" s="14">
        <v>43094</v>
      </c>
      <c r="F1002" s="17">
        <v>3.1000000000000014</v>
      </c>
      <c r="G1002" s="13">
        <v>10814.500000000007</v>
      </c>
    </row>
    <row r="1003" spans="1:7">
      <c r="A1003" s="13">
        <v>1003</v>
      </c>
      <c r="B1003" s="14">
        <v>43096</v>
      </c>
      <c r="C1003" s="17">
        <v>0.10000000000000142</v>
      </c>
      <c r="D1003" s="13">
        <v>10814.300000000008</v>
      </c>
      <c r="E1003" s="14">
        <v>43095</v>
      </c>
      <c r="F1003" s="17">
        <v>-0.30000000000000071</v>
      </c>
      <c r="G1003" s="13">
        <v>10814.200000000008</v>
      </c>
    </row>
    <row r="1004" spans="1:7">
      <c r="A1004" s="13">
        <v>1004</v>
      </c>
      <c r="B1004" s="14">
        <v>43097</v>
      </c>
      <c r="C1004" s="17">
        <v>1.1999999999999993</v>
      </c>
      <c r="D1004" s="13">
        <v>10815.500000000009</v>
      </c>
      <c r="E1004" s="14">
        <v>43096</v>
      </c>
      <c r="F1004" s="17">
        <v>0.10000000000000142</v>
      </c>
      <c r="G1004" s="13">
        <v>10814.300000000008</v>
      </c>
    </row>
    <row r="1005" spans="1:7">
      <c r="A1005" s="13">
        <v>1005</v>
      </c>
      <c r="B1005" s="14">
        <v>43098</v>
      </c>
      <c r="C1005" s="17">
        <v>-0.60000000000000142</v>
      </c>
      <c r="D1005" s="13">
        <v>10814.900000000009</v>
      </c>
      <c r="E1005" s="14">
        <v>43097</v>
      </c>
      <c r="F1005" s="17">
        <v>1.1999999999999993</v>
      </c>
      <c r="G1005" s="13">
        <v>10815.500000000009</v>
      </c>
    </row>
    <row r="1006" spans="1:7">
      <c r="A1006" s="13">
        <v>1006</v>
      </c>
      <c r="B1006" s="14">
        <v>43099</v>
      </c>
      <c r="C1006" s="17">
        <v>1</v>
      </c>
      <c r="D1006" s="13">
        <v>10815.900000000009</v>
      </c>
      <c r="E1006" s="14">
        <v>43098</v>
      </c>
      <c r="F1006" s="17">
        <v>-0.60000000000000142</v>
      </c>
      <c r="G1006" s="13">
        <v>10814.900000000009</v>
      </c>
    </row>
    <row r="1007" spans="1:7">
      <c r="A1007" s="13">
        <v>1007</v>
      </c>
      <c r="B1007" s="14">
        <v>43100</v>
      </c>
      <c r="C1007" s="17">
        <v>9.1000000000000014</v>
      </c>
      <c r="D1007" s="13">
        <v>10825.000000000009</v>
      </c>
      <c r="E1007" s="14">
        <v>43099</v>
      </c>
      <c r="F1007" s="17">
        <v>1</v>
      </c>
      <c r="G1007" s="13">
        <v>10815.900000000009</v>
      </c>
    </row>
    <row r="1008" spans="1:7">
      <c r="A1008" s="13">
        <v>1008</v>
      </c>
      <c r="B1008" s="14">
        <v>43101</v>
      </c>
      <c r="C1008" s="17">
        <v>6.1000000000000014</v>
      </c>
      <c r="D1008" s="13">
        <v>10831.100000000009</v>
      </c>
      <c r="E1008" s="14">
        <v>43100</v>
      </c>
      <c r="F1008" s="17">
        <v>9.1000000000000014</v>
      </c>
      <c r="G1008" s="13">
        <v>10825.000000000009</v>
      </c>
    </row>
    <row r="1009" spans="1:7">
      <c r="A1009" s="13">
        <v>1009</v>
      </c>
      <c r="B1009" s="14">
        <v>43102</v>
      </c>
      <c r="C1009" s="17">
        <v>4.1999999999999993</v>
      </c>
      <c r="D1009" s="13">
        <v>10835.30000000001</v>
      </c>
      <c r="E1009" s="14">
        <v>43101</v>
      </c>
      <c r="F1009" s="17">
        <v>6.1000000000000014</v>
      </c>
      <c r="G1009" s="13">
        <v>10831.100000000009</v>
      </c>
    </row>
    <row r="1010" spans="1:7">
      <c r="A1010" s="13">
        <v>1010</v>
      </c>
      <c r="B1010" s="14">
        <v>43103</v>
      </c>
      <c r="C1010" s="17">
        <v>3.8000000000000007</v>
      </c>
      <c r="D1010" s="13">
        <v>10839.100000000009</v>
      </c>
      <c r="E1010" s="14">
        <v>43102</v>
      </c>
      <c r="F1010" s="17">
        <v>4.1999999999999993</v>
      </c>
      <c r="G1010" s="13">
        <v>10835.30000000001</v>
      </c>
    </row>
    <row r="1011" spans="1:7">
      <c r="A1011" s="13">
        <v>1011</v>
      </c>
      <c r="B1011" s="14">
        <v>43104</v>
      </c>
      <c r="C1011" s="17">
        <v>5.6000000000000014</v>
      </c>
      <c r="D1011" s="13">
        <v>10844.70000000001</v>
      </c>
      <c r="E1011" s="14">
        <v>43103</v>
      </c>
      <c r="F1011" s="17">
        <v>3.8000000000000007</v>
      </c>
      <c r="G1011" s="13">
        <v>10839.100000000009</v>
      </c>
    </row>
    <row r="1012" spans="1:7">
      <c r="A1012" s="13">
        <v>1012</v>
      </c>
      <c r="B1012" s="14">
        <v>43105</v>
      </c>
      <c r="C1012" s="17">
        <v>7.3000000000000007</v>
      </c>
      <c r="D1012" s="13">
        <v>10852.000000000009</v>
      </c>
      <c r="E1012" s="14">
        <v>43104</v>
      </c>
      <c r="F1012" s="17">
        <v>5.6000000000000014</v>
      </c>
      <c r="G1012" s="13">
        <v>10844.70000000001</v>
      </c>
    </row>
    <row r="1013" spans="1:7">
      <c r="A1013" s="13">
        <v>1013</v>
      </c>
      <c r="B1013" s="14">
        <v>43106</v>
      </c>
      <c r="C1013" s="17">
        <v>7.1999999999999993</v>
      </c>
      <c r="D1013" s="13">
        <v>10859.20000000001</v>
      </c>
      <c r="E1013" s="14">
        <v>43105</v>
      </c>
      <c r="F1013" s="17">
        <v>7.3000000000000007</v>
      </c>
      <c r="G1013" s="13">
        <v>10852.000000000009</v>
      </c>
    </row>
    <row r="1014" spans="1:7">
      <c r="A1014" s="13">
        <v>1014</v>
      </c>
      <c r="B1014" s="14">
        <v>43107</v>
      </c>
      <c r="C1014" s="17">
        <v>4.3999999999999986</v>
      </c>
      <c r="D1014" s="13">
        <v>10863.600000000009</v>
      </c>
      <c r="E1014" s="14">
        <v>43106</v>
      </c>
      <c r="F1014" s="17">
        <v>7.1999999999999993</v>
      </c>
      <c r="G1014" s="13">
        <v>10859.20000000001</v>
      </c>
    </row>
    <row r="1015" spans="1:7">
      <c r="A1015" s="13">
        <v>1015</v>
      </c>
      <c r="B1015" s="14">
        <v>43108</v>
      </c>
      <c r="C1015" s="17">
        <v>2.8999999999999986</v>
      </c>
      <c r="D1015" s="13">
        <v>10866.500000000009</v>
      </c>
      <c r="E1015" s="14">
        <v>43107</v>
      </c>
      <c r="F1015" s="17">
        <v>4.3999999999999986</v>
      </c>
      <c r="G1015" s="13">
        <v>10863.600000000009</v>
      </c>
    </row>
    <row r="1016" spans="1:7">
      <c r="A1016" s="13">
        <v>1016</v>
      </c>
      <c r="B1016" s="14">
        <v>43109</v>
      </c>
      <c r="C1016" s="17">
        <v>6.5</v>
      </c>
      <c r="D1016" s="13">
        <v>10873.000000000009</v>
      </c>
      <c r="E1016" s="14">
        <v>43108</v>
      </c>
      <c r="F1016" s="17">
        <v>2.8999999999999986</v>
      </c>
      <c r="G1016" s="13">
        <v>10866.500000000009</v>
      </c>
    </row>
    <row r="1017" spans="1:7">
      <c r="A1017" s="13">
        <v>1017</v>
      </c>
      <c r="B1017" s="14">
        <v>43110</v>
      </c>
      <c r="C1017" s="17">
        <v>4.8999999999999986</v>
      </c>
      <c r="D1017" s="13">
        <v>10877.900000000009</v>
      </c>
      <c r="E1017" s="14">
        <v>43109</v>
      </c>
      <c r="F1017" s="17">
        <v>6.5</v>
      </c>
      <c r="G1017" s="13">
        <v>10873.000000000009</v>
      </c>
    </row>
    <row r="1018" spans="1:7">
      <c r="A1018" s="13">
        <v>1018</v>
      </c>
      <c r="B1018" s="14">
        <v>43111</v>
      </c>
      <c r="C1018" s="17">
        <v>4.1000000000000014</v>
      </c>
      <c r="D1018" s="13">
        <v>10882.000000000009</v>
      </c>
      <c r="E1018" s="14">
        <v>43110</v>
      </c>
      <c r="F1018" s="17">
        <v>4.8999999999999986</v>
      </c>
      <c r="G1018" s="13">
        <v>10877.900000000009</v>
      </c>
    </row>
    <row r="1019" spans="1:7">
      <c r="A1019" s="13">
        <v>1019</v>
      </c>
      <c r="B1019" s="14">
        <v>43112</v>
      </c>
      <c r="C1019" s="17">
        <v>2.8999999999999986</v>
      </c>
      <c r="D1019" s="13">
        <v>10884.900000000009</v>
      </c>
      <c r="E1019" s="14">
        <v>43111</v>
      </c>
      <c r="F1019" s="17">
        <v>4.1000000000000014</v>
      </c>
      <c r="G1019" s="13">
        <v>10882.000000000009</v>
      </c>
    </row>
    <row r="1020" spans="1:7">
      <c r="A1020" s="13">
        <v>1020</v>
      </c>
      <c r="B1020" s="14">
        <v>43113</v>
      </c>
      <c r="C1020" s="17">
        <v>-0.30000000000000071</v>
      </c>
      <c r="D1020" s="13">
        <v>10884.600000000009</v>
      </c>
      <c r="E1020" s="14">
        <v>43112</v>
      </c>
      <c r="F1020" s="17">
        <v>2.8999999999999986</v>
      </c>
      <c r="G1020" s="13">
        <v>10884.900000000009</v>
      </c>
    </row>
    <row r="1021" spans="1:7">
      <c r="A1021" s="13">
        <v>1021</v>
      </c>
      <c r="B1021" s="14">
        <v>43114</v>
      </c>
      <c r="C1021" s="17">
        <v>-1</v>
      </c>
      <c r="D1021" s="13">
        <v>10883.600000000009</v>
      </c>
      <c r="E1021" s="14">
        <v>43113</v>
      </c>
      <c r="F1021" s="17">
        <v>-0.30000000000000071</v>
      </c>
      <c r="G1021" s="13">
        <v>10884.600000000009</v>
      </c>
    </row>
    <row r="1022" spans="1:7">
      <c r="A1022" s="13">
        <v>1022</v>
      </c>
      <c r="B1022" s="14">
        <v>43115</v>
      </c>
      <c r="C1022" s="17">
        <v>-1.1000000000000014</v>
      </c>
      <c r="D1022" s="13">
        <v>10882.500000000009</v>
      </c>
      <c r="E1022" s="14">
        <v>43114</v>
      </c>
      <c r="F1022" s="17">
        <v>-1</v>
      </c>
      <c r="G1022" s="13">
        <v>10883.600000000009</v>
      </c>
    </row>
    <row r="1023" spans="1:7">
      <c r="A1023" s="13">
        <v>1023</v>
      </c>
      <c r="B1023" s="14">
        <v>43116</v>
      </c>
      <c r="C1023" s="17">
        <v>1.1999999999999993</v>
      </c>
      <c r="D1023" s="13">
        <v>10883.70000000001</v>
      </c>
      <c r="E1023" s="14">
        <v>43115</v>
      </c>
      <c r="F1023" s="17">
        <v>-1.1000000000000014</v>
      </c>
      <c r="G1023" s="13">
        <v>10882.500000000009</v>
      </c>
    </row>
    <row r="1024" spans="1:7">
      <c r="A1024" s="13">
        <v>1024</v>
      </c>
      <c r="B1024" s="14">
        <v>43117</v>
      </c>
      <c r="C1024" s="17">
        <v>0.89999999999999858</v>
      </c>
      <c r="D1024" s="13">
        <v>10884.600000000009</v>
      </c>
      <c r="E1024" s="14">
        <v>43116</v>
      </c>
      <c r="F1024" s="17">
        <v>1.1999999999999993</v>
      </c>
      <c r="G1024" s="13">
        <v>10883.70000000001</v>
      </c>
    </row>
    <row r="1025" spans="1:7">
      <c r="A1025" s="13">
        <v>1025</v>
      </c>
      <c r="B1025" s="14">
        <v>43118</v>
      </c>
      <c r="C1025" s="17">
        <v>2.8999999999999986</v>
      </c>
      <c r="D1025" s="13">
        <v>10887.500000000009</v>
      </c>
      <c r="E1025" s="14">
        <v>43117</v>
      </c>
      <c r="F1025" s="17">
        <v>0.89999999999999858</v>
      </c>
      <c r="G1025" s="13">
        <v>10884.600000000009</v>
      </c>
    </row>
    <row r="1026" spans="1:7">
      <c r="A1026" s="13">
        <v>1026</v>
      </c>
      <c r="B1026" s="14">
        <v>43119</v>
      </c>
      <c r="C1026" s="17">
        <v>2</v>
      </c>
      <c r="D1026" s="13">
        <v>10889.500000000009</v>
      </c>
      <c r="E1026" s="14">
        <v>43118</v>
      </c>
      <c r="F1026" s="17">
        <v>2.8999999999999986</v>
      </c>
      <c r="G1026" s="13">
        <v>10887.500000000009</v>
      </c>
    </row>
    <row r="1027" spans="1:7">
      <c r="A1027" s="13">
        <v>1027</v>
      </c>
      <c r="B1027" s="14">
        <v>43120</v>
      </c>
      <c r="C1027" s="17">
        <v>0.5</v>
      </c>
      <c r="D1027" s="13">
        <v>10890.000000000009</v>
      </c>
      <c r="E1027" s="14">
        <v>43119</v>
      </c>
      <c r="F1027" s="17">
        <v>2</v>
      </c>
      <c r="G1027" s="13">
        <v>10889.500000000009</v>
      </c>
    </row>
    <row r="1028" spans="1:7">
      <c r="A1028" s="13">
        <v>1028</v>
      </c>
      <c r="B1028" s="14">
        <v>43121</v>
      </c>
      <c r="C1028" s="17">
        <v>-0.5</v>
      </c>
      <c r="D1028" s="13">
        <v>10889.500000000009</v>
      </c>
      <c r="E1028" s="14">
        <v>43120</v>
      </c>
      <c r="F1028" s="17">
        <v>0.5</v>
      </c>
      <c r="G1028" s="13">
        <v>10890.000000000009</v>
      </c>
    </row>
    <row r="1029" spans="1:7">
      <c r="A1029" s="13">
        <v>1029</v>
      </c>
      <c r="B1029" s="14">
        <v>43122</v>
      </c>
      <c r="C1029" s="17">
        <v>-1.3999999999999986</v>
      </c>
      <c r="D1029" s="13">
        <v>10888.100000000009</v>
      </c>
      <c r="E1029" s="14">
        <v>43121</v>
      </c>
      <c r="F1029" s="17">
        <v>-0.5</v>
      </c>
      <c r="G1029" s="13">
        <v>10889.500000000009</v>
      </c>
    </row>
    <row r="1030" spans="1:7">
      <c r="A1030" s="13">
        <v>1030</v>
      </c>
      <c r="B1030" s="14">
        <v>43123</v>
      </c>
      <c r="C1030" s="17">
        <v>3</v>
      </c>
      <c r="D1030" s="13">
        <v>10891.100000000009</v>
      </c>
      <c r="E1030" s="14">
        <v>43122</v>
      </c>
      <c r="F1030" s="17">
        <v>-1.3999999999999986</v>
      </c>
      <c r="G1030" s="13">
        <v>10888.100000000009</v>
      </c>
    </row>
    <row r="1031" spans="1:7">
      <c r="A1031" s="13">
        <v>1031</v>
      </c>
      <c r="B1031" s="14">
        <v>43124</v>
      </c>
      <c r="C1031" s="17">
        <v>5.8000000000000007</v>
      </c>
      <c r="D1031" s="13">
        <v>10896.900000000009</v>
      </c>
      <c r="E1031" s="14">
        <v>43123</v>
      </c>
      <c r="F1031" s="17">
        <v>3</v>
      </c>
      <c r="G1031" s="13">
        <v>10891.100000000009</v>
      </c>
    </row>
    <row r="1032" spans="1:7">
      <c r="A1032" s="13">
        <v>1032</v>
      </c>
      <c r="B1032" s="14">
        <v>43125</v>
      </c>
      <c r="C1032" s="17">
        <v>4.3000000000000007</v>
      </c>
      <c r="D1032" s="13">
        <v>10901.200000000008</v>
      </c>
      <c r="E1032" s="14">
        <v>43124</v>
      </c>
      <c r="F1032" s="17">
        <v>5.8000000000000007</v>
      </c>
      <c r="G1032" s="13">
        <v>10896.900000000009</v>
      </c>
    </row>
    <row r="1033" spans="1:7">
      <c r="A1033" s="13">
        <v>1033</v>
      </c>
      <c r="B1033" s="14">
        <v>43126</v>
      </c>
      <c r="C1033" s="17">
        <v>1.5</v>
      </c>
      <c r="D1033" s="13">
        <v>10902.700000000008</v>
      </c>
      <c r="E1033" s="14">
        <v>43125</v>
      </c>
      <c r="F1033" s="17">
        <v>4.3000000000000007</v>
      </c>
      <c r="G1033" s="13">
        <v>10901.200000000008</v>
      </c>
    </row>
    <row r="1034" spans="1:7">
      <c r="A1034" s="13">
        <v>1034</v>
      </c>
      <c r="B1034" s="14">
        <v>43127</v>
      </c>
      <c r="C1034" s="17">
        <v>1.6000000000000014</v>
      </c>
      <c r="D1034" s="13">
        <v>10904.300000000008</v>
      </c>
      <c r="E1034" s="14">
        <v>43126</v>
      </c>
      <c r="F1034" s="17">
        <v>1.5</v>
      </c>
      <c r="G1034" s="13">
        <v>10902.700000000008</v>
      </c>
    </row>
    <row r="1035" spans="1:7">
      <c r="A1035" s="13">
        <v>1035</v>
      </c>
      <c r="B1035" s="14">
        <v>43128</v>
      </c>
      <c r="C1035" s="17">
        <v>5.8999999999999986</v>
      </c>
      <c r="D1035" s="13">
        <v>10910.200000000008</v>
      </c>
      <c r="E1035" s="14">
        <v>43127</v>
      </c>
      <c r="F1035" s="17">
        <v>1.6000000000000014</v>
      </c>
      <c r="G1035" s="13">
        <v>10904.300000000008</v>
      </c>
    </row>
    <row r="1036" spans="1:7">
      <c r="A1036" s="13">
        <v>1036</v>
      </c>
      <c r="B1036" s="14">
        <v>43129</v>
      </c>
      <c r="C1036" s="17">
        <v>8.1000000000000014</v>
      </c>
      <c r="D1036" s="13">
        <v>10918.300000000008</v>
      </c>
      <c r="E1036" s="14">
        <v>43128</v>
      </c>
      <c r="F1036" s="17">
        <v>5.8999999999999986</v>
      </c>
      <c r="G1036" s="13">
        <v>10910.200000000008</v>
      </c>
    </row>
    <row r="1037" spans="1:7">
      <c r="A1037" s="13">
        <v>1037</v>
      </c>
      <c r="B1037" s="14">
        <v>43130</v>
      </c>
      <c r="C1037" s="17">
        <v>4.3999999999999986</v>
      </c>
      <c r="D1037" s="13">
        <v>10922.700000000008</v>
      </c>
      <c r="E1037" s="14">
        <v>43129</v>
      </c>
      <c r="F1037" s="17">
        <v>8.1000000000000014</v>
      </c>
      <c r="G1037" s="13">
        <v>10918.300000000008</v>
      </c>
    </row>
    <row r="1038" spans="1:7">
      <c r="A1038" s="13">
        <v>1038</v>
      </c>
      <c r="B1038" s="14">
        <v>43131</v>
      </c>
      <c r="C1038" s="17">
        <v>4.5</v>
      </c>
      <c r="D1038" s="13">
        <v>10927.200000000008</v>
      </c>
      <c r="E1038" s="14">
        <v>43130</v>
      </c>
      <c r="F1038" s="17">
        <v>4.3999999999999986</v>
      </c>
      <c r="G1038" s="13">
        <v>10922.700000000008</v>
      </c>
    </row>
    <row r="1039" spans="1:7">
      <c r="A1039" s="13">
        <v>1039</v>
      </c>
      <c r="B1039" s="14">
        <v>43132</v>
      </c>
      <c r="C1039" s="17">
        <v>4.6000000000000014</v>
      </c>
      <c r="D1039" s="13">
        <v>10931.800000000008</v>
      </c>
      <c r="E1039" s="14">
        <v>43131</v>
      </c>
      <c r="F1039" s="17">
        <v>4.5</v>
      </c>
      <c r="G1039" s="13">
        <v>10927.200000000008</v>
      </c>
    </row>
    <row r="1040" spans="1:7">
      <c r="A1040" s="13">
        <v>1040</v>
      </c>
      <c r="B1040" s="14">
        <v>43133</v>
      </c>
      <c r="C1040" s="17">
        <v>2.1000000000000014</v>
      </c>
      <c r="D1040" s="13">
        <v>10933.900000000009</v>
      </c>
      <c r="E1040" s="14">
        <v>43132</v>
      </c>
      <c r="F1040" s="17">
        <v>4.6000000000000014</v>
      </c>
      <c r="G1040" s="13">
        <v>10931.800000000008</v>
      </c>
    </row>
    <row r="1041" spans="1:7">
      <c r="A1041" s="13">
        <v>1041</v>
      </c>
      <c r="B1041" s="14">
        <v>43134</v>
      </c>
      <c r="C1041" s="17">
        <v>1.8999999999999986</v>
      </c>
      <c r="D1041" s="13">
        <v>10935.800000000008</v>
      </c>
      <c r="E1041" s="14">
        <v>43133</v>
      </c>
      <c r="F1041" s="17">
        <v>2.1000000000000014</v>
      </c>
      <c r="G1041" s="13">
        <v>10933.900000000009</v>
      </c>
    </row>
    <row r="1042" spans="1:7">
      <c r="A1042" s="13">
        <v>1042</v>
      </c>
      <c r="B1042" s="14">
        <v>43135</v>
      </c>
      <c r="C1042" s="17">
        <v>0.10000000000000142</v>
      </c>
      <c r="D1042" s="13">
        <v>10935.900000000009</v>
      </c>
      <c r="E1042" s="14">
        <v>43134</v>
      </c>
      <c r="F1042" s="17">
        <v>1.8999999999999986</v>
      </c>
      <c r="G1042" s="13">
        <v>10935.800000000008</v>
      </c>
    </row>
    <row r="1043" spans="1:7">
      <c r="A1043" s="13">
        <v>1043</v>
      </c>
      <c r="B1043" s="14">
        <v>43136</v>
      </c>
      <c r="C1043" s="17">
        <v>-2</v>
      </c>
      <c r="D1043" s="13">
        <v>10933.900000000009</v>
      </c>
      <c r="E1043" s="14">
        <v>43135</v>
      </c>
      <c r="F1043" s="17">
        <v>0.10000000000000142</v>
      </c>
      <c r="G1043" s="13">
        <v>10935.900000000009</v>
      </c>
    </row>
    <row r="1044" spans="1:7">
      <c r="A1044" s="13">
        <v>1044</v>
      </c>
      <c r="B1044" s="14">
        <v>43137</v>
      </c>
      <c r="C1044" s="17">
        <v>-3.6000000000000014</v>
      </c>
      <c r="D1044" s="13">
        <v>10930.300000000008</v>
      </c>
      <c r="E1044" s="14">
        <v>43136</v>
      </c>
      <c r="F1044" s="17">
        <v>-2</v>
      </c>
      <c r="G1044" s="13">
        <v>10933.900000000009</v>
      </c>
    </row>
    <row r="1045" spans="1:7">
      <c r="A1045" s="13">
        <v>1045</v>
      </c>
      <c r="B1045" s="14">
        <v>43138</v>
      </c>
      <c r="C1045" s="17">
        <v>-0.69999999999999929</v>
      </c>
      <c r="D1045" s="13">
        <v>10929.600000000008</v>
      </c>
      <c r="E1045" s="14">
        <v>43137</v>
      </c>
      <c r="F1045" s="17">
        <v>-3.6000000000000014</v>
      </c>
      <c r="G1045" s="13">
        <v>10930.300000000008</v>
      </c>
    </row>
    <row r="1046" spans="1:7">
      <c r="A1046" s="13">
        <v>1046</v>
      </c>
      <c r="B1046" s="14">
        <v>43139</v>
      </c>
      <c r="C1046" s="17">
        <v>-0.89999999999999858</v>
      </c>
      <c r="D1046" s="13">
        <v>10928.700000000008</v>
      </c>
      <c r="E1046" s="14">
        <v>43138</v>
      </c>
      <c r="F1046" s="17">
        <v>-0.69999999999999929</v>
      </c>
      <c r="G1046" s="13">
        <v>10929.600000000008</v>
      </c>
    </row>
    <row r="1047" spans="1:7">
      <c r="A1047" s="13">
        <v>1047</v>
      </c>
      <c r="B1047" s="14">
        <v>43140</v>
      </c>
      <c r="C1047" s="17">
        <v>-1.6999999999999993</v>
      </c>
      <c r="D1047" s="13">
        <v>10927.000000000007</v>
      </c>
      <c r="E1047" s="14">
        <v>43139</v>
      </c>
      <c r="F1047" s="17">
        <v>-0.89999999999999858</v>
      </c>
      <c r="G1047" s="13">
        <v>10928.700000000008</v>
      </c>
    </row>
    <row r="1048" spans="1:7">
      <c r="A1048" s="13">
        <v>1048</v>
      </c>
      <c r="B1048" s="14">
        <v>43141</v>
      </c>
      <c r="C1048" s="17">
        <v>-0.80000000000000071</v>
      </c>
      <c r="D1048" s="13">
        <v>10926.200000000008</v>
      </c>
      <c r="E1048" s="14">
        <v>43140</v>
      </c>
      <c r="F1048" s="17">
        <v>-1.6999999999999993</v>
      </c>
      <c r="G1048" s="13">
        <v>10927.000000000007</v>
      </c>
    </row>
    <row r="1049" spans="1:7">
      <c r="A1049" s="13">
        <v>1049</v>
      </c>
      <c r="B1049" s="14">
        <v>43142</v>
      </c>
      <c r="C1049" s="17">
        <v>2.1000000000000014</v>
      </c>
      <c r="D1049" s="13">
        <v>10928.300000000008</v>
      </c>
      <c r="E1049" s="14">
        <v>43141</v>
      </c>
      <c r="F1049" s="17">
        <v>-0.80000000000000071</v>
      </c>
      <c r="G1049" s="13">
        <v>10926.200000000008</v>
      </c>
    </row>
    <row r="1050" spans="1:7">
      <c r="A1050" s="13">
        <v>1050</v>
      </c>
      <c r="B1050" s="14">
        <v>43143</v>
      </c>
      <c r="C1050" s="17">
        <v>1.8000000000000007</v>
      </c>
      <c r="D1050" s="13">
        <v>10930.100000000008</v>
      </c>
      <c r="E1050" s="14">
        <v>43142</v>
      </c>
      <c r="F1050" s="17">
        <v>2.1000000000000014</v>
      </c>
      <c r="G1050" s="13">
        <v>10928.300000000008</v>
      </c>
    </row>
    <row r="1051" spans="1:7">
      <c r="A1051" s="13">
        <v>1051</v>
      </c>
      <c r="B1051" s="14">
        <v>43144</v>
      </c>
      <c r="C1051" s="17">
        <v>-0.80000000000000071</v>
      </c>
      <c r="D1051" s="13">
        <v>10929.300000000008</v>
      </c>
      <c r="E1051" s="14">
        <v>43143</v>
      </c>
      <c r="F1051" s="17">
        <v>1.8000000000000007</v>
      </c>
      <c r="G1051" s="13">
        <v>10930.100000000008</v>
      </c>
    </row>
    <row r="1052" spans="1:7">
      <c r="A1052" s="13">
        <v>1052</v>
      </c>
      <c r="B1052" s="14">
        <v>43145</v>
      </c>
      <c r="C1052" s="17">
        <v>-2.2000000000000028</v>
      </c>
      <c r="D1052" s="13">
        <v>10927.100000000008</v>
      </c>
      <c r="E1052" s="14">
        <v>43144</v>
      </c>
      <c r="F1052" s="17">
        <v>-0.80000000000000071</v>
      </c>
      <c r="G1052" s="13">
        <v>10929.300000000008</v>
      </c>
    </row>
    <row r="1053" spans="1:7">
      <c r="A1053" s="13">
        <v>1053</v>
      </c>
      <c r="B1053" s="14">
        <v>43146</v>
      </c>
      <c r="C1053" s="17">
        <v>-1.1999999999999993</v>
      </c>
      <c r="D1053" s="13">
        <v>10925.900000000007</v>
      </c>
      <c r="E1053" s="14">
        <v>43145</v>
      </c>
      <c r="F1053" s="17">
        <v>-2.2000000000000028</v>
      </c>
      <c r="G1053" s="13">
        <v>10927.100000000008</v>
      </c>
    </row>
    <row r="1054" spans="1:7">
      <c r="A1054" s="13">
        <v>1054</v>
      </c>
      <c r="B1054" s="14">
        <v>43147</v>
      </c>
      <c r="C1054" s="17">
        <v>2.1999999999999993</v>
      </c>
      <c r="D1054" s="13">
        <v>10928.100000000008</v>
      </c>
      <c r="E1054" s="14">
        <v>43146</v>
      </c>
      <c r="F1054" s="17">
        <v>-1.1999999999999993</v>
      </c>
      <c r="G1054" s="13">
        <v>10925.900000000007</v>
      </c>
    </row>
    <row r="1055" spans="1:7">
      <c r="A1055" s="13">
        <v>1055</v>
      </c>
      <c r="B1055" s="14">
        <v>43148</v>
      </c>
      <c r="C1055" s="17">
        <v>-1.1000000000000014</v>
      </c>
      <c r="D1055" s="13">
        <v>10927.000000000007</v>
      </c>
      <c r="E1055" s="14">
        <v>43147</v>
      </c>
      <c r="F1055" s="17">
        <v>2.1999999999999993</v>
      </c>
      <c r="G1055" s="13">
        <v>10928.100000000008</v>
      </c>
    </row>
    <row r="1056" spans="1:7">
      <c r="A1056" s="13">
        <v>1056</v>
      </c>
      <c r="B1056" s="14">
        <v>43149</v>
      </c>
      <c r="C1056" s="17">
        <v>0</v>
      </c>
      <c r="D1056" s="13">
        <v>10927.000000000007</v>
      </c>
      <c r="E1056" s="14">
        <v>43148</v>
      </c>
      <c r="F1056" s="17">
        <v>-1.1000000000000014</v>
      </c>
      <c r="G1056" s="13">
        <v>10927.000000000007</v>
      </c>
    </row>
    <row r="1057" spans="1:7">
      <c r="A1057" s="13">
        <v>1057</v>
      </c>
      <c r="B1057" s="14">
        <v>43150</v>
      </c>
      <c r="C1057" s="17">
        <v>-1.3999999999999986</v>
      </c>
      <c r="D1057" s="13">
        <v>10925.600000000008</v>
      </c>
      <c r="E1057" s="14">
        <v>43149</v>
      </c>
      <c r="F1057" s="17">
        <v>0</v>
      </c>
      <c r="G1057" s="13">
        <v>10927.000000000007</v>
      </c>
    </row>
    <row r="1058" spans="1:7">
      <c r="A1058" s="13">
        <v>1058</v>
      </c>
      <c r="B1058" s="14">
        <v>43151</v>
      </c>
      <c r="C1058" s="17">
        <v>-1.6000000000000014</v>
      </c>
      <c r="D1058" s="13">
        <v>10924.000000000007</v>
      </c>
      <c r="E1058" s="14">
        <v>43150</v>
      </c>
      <c r="F1058" s="17">
        <v>-1.3999999999999986</v>
      </c>
      <c r="G1058" s="13">
        <v>10925.600000000008</v>
      </c>
    </row>
    <row r="1059" spans="1:7">
      <c r="A1059" s="13">
        <v>1059</v>
      </c>
      <c r="B1059" s="14">
        <v>43152</v>
      </c>
      <c r="C1059" s="17">
        <v>-1.5</v>
      </c>
      <c r="D1059" s="13">
        <v>10922.500000000007</v>
      </c>
      <c r="E1059" s="14">
        <v>43151</v>
      </c>
      <c r="F1059" s="17">
        <v>-1.6000000000000014</v>
      </c>
      <c r="G1059" s="13">
        <v>10924.000000000007</v>
      </c>
    </row>
    <row r="1060" spans="1:7">
      <c r="A1060" s="13">
        <v>1060</v>
      </c>
      <c r="B1060" s="14">
        <v>43153</v>
      </c>
      <c r="C1060" s="17">
        <v>-3</v>
      </c>
      <c r="D1060" s="13">
        <v>10919.500000000007</v>
      </c>
      <c r="E1060" s="14">
        <v>43152</v>
      </c>
      <c r="F1060" s="17">
        <v>-1.5</v>
      </c>
      <c r="G1060" s="13">
        <v>10922.500000000007</v>
      </c>
    </row>
    <row r="1061" spans="1:7">
      <c r="A1061" s="13">
        <v>1061</v>
      </c>
      <c r="B1061" s="14">
        <v>43154</v>
      </c>
      <c r="C1061" s="17">
        <v>-4.2000000000000028</v>
      </c>
      <c r="D1061" s="13">
        <v>10915.300000000007</v>
      </c>
      <c r="E1061" s="14">
        <v>43153</v>
      </c>
      <c r="F1061" s="17">
        <v>-3</v>
      </c>
      <c r="G1061" s="13">
        <v>10919.500000000007</v>
      </c>
    </row>
    <row r="1062" spans="1:7">
      <c r="A1062" s="13">
        <v>1062</v>
      </c>
      <c r="B1062" s="14">
        <v>43155</v>
      </c>
      <c r="C1062" s="17">
        <v>-5.8999999999999986</v>
      </c>
      <c r="D1062" s="13">
        <v>10909.400000000007</v>
      </c>
      <c r="E1062" s="14">
        <v>43154</v>
      </c>
      <c r="F1062" s="17">
        <v>-4.2000000000000028</v>
      </c>
      <c r="G1062" s="13">
        <v>10915.300000000007</v>
      </c>
    </row>
    <row r="1063" spans="1:7">
      <c r="A1063" s="13">
        <v>1063</v>
      </c>
      <c r="B1063" s="14">
        <v>43156</v>
      </c>
      <c r="C1063" s="17">
        <v>-8.7000000000000028</v>
      </c>
      <c r="D1063" s="13">
        <v>10900.700000000006</v>
      </c>
      <c r="E1063" s="14">
        <v>43155</v>
      </c>
      <c r="F1063" s="17">
        <v>-5.8999999999999986</v>
      </c>
      <c r="G1063" s="13">
        <v>10909.400000000007</v>
      </c>
    </row>
    <row r="1064" spans="1:7">
      <c r="A1064" s="13">
        <v>1064</v>
      </c>
      <c r="B1064" s="14">
        <v>43157</v>
      </c>
      <c r="C1064" s="17">
        <v>-9.7999999999999972</v>
      </c>
      <c r="D1064" s="13">
        <v>10890.900000000007</v>
      </c>
      <c r="E1064" s="14">
        <v>43156</v>
      </c>
      <c r="F1064" s="17">
        <v>-8.7000000000000028</v>
      </c>
      <c r="G1064" s="13">
        <v>10900.700000000006</v>
      </c>
    </row>
    <row r="1065" spans="1:7">
      <c r="A1065" s="13">
        <v>1065</v>
      </c>
      <c r="B1065" s="14">
        <v>43158</v>
      </c>
      <c r="C1065" s="17">
        <v>-11</v>
      </c>
      <c r="D1065" s="13">
        <v>10879.900000000007</v>
      </c>
      <c r="E1065" s="14">
        <v>43157</v>
      </c>
      <c r="F1065" s="17">
        <v>-9.7999999999999972</v>
      </c>
      <c r="G1065" s="13">
        <v>10890.900000000007</v>
      </c>
    </row>
    <row r="1066" spans="1:7">
      <c r="A1066" s="13">
        <v>1066</v>
      </c>
      <c r="B1066" s="14">
        <v>43159</v>
      </c>
      <c r="C1066" s="17">
        <v>-10.399999999999999</v>
      </c>
      <c r="D1066" s="13">
        <v>10869.500000000007</v>
      </c>
      <c r="E1066" s="14">
        <v>43158</v>
      </c>
      <c r="F1066" s="17">
        <v>-11</v>
      </c>
      <c r="G1066" s="13">
        <v>10879.900000000007</v>
      </c>
    </row>
    <row r="1067" spans="1:7">
      <c r="A1067" s="13">
        <v>1067</v>
      </c>
      <c r="B1067" s="14">
        <v>43160</v>
      </c>
      <c r="C1067" s="17">
        <v>-9.1000000000000014</v>
      </c>
      <c r="D1067" s="13">
        <v>10860.400000000007</v>
      </c>
      <c r="E1067" s="14">
        <v>43159</v>
      </c>
      <c r="F1067" s="17">
        <v>-10.399999999999999</v>
      </c>
      <c r="G1067" s="13">
        <v>10869.500000000007</v>
      </c>
    </row>
    <row r="1068" spans="1:7">
      <c r="A1068" s="13">
        <v>1068</v>
      </c>
      <c r="B1068" s="14">
        <v>43161</v>
      </c>
      <c r="C1068" s="17">
        <v>-6.2000000000000028</v>
      </c>
      <c r="D1068" s="13">
        <v>10854.200000000006</v>
      </c>
      <c r="E1068" s="14">
        <v>43160</v>
      </c>
      <c r="F1068" s="17">
        <v>-9.1000000000000014</v>
      </c>
      <c r="G1068" s="13">
        <v>10860.400000000007</v>
      </c>
    </row>
    <row r="1069" spans="1:7">
      <c r="A1069" s="13">
        <v>1069</v>
      </c>
      <c r="B1069" s="14">
        <v>43162</v>
      </c>
      <c r="C1069" s="17">
        <v>-5.1000000000000014</v>
      </c>
      <c r="D1069" s="13">
        <v>10849.100000000006</v>
      </c>
      <c r="E1069" s="14">
        <v>43161</v>
      </c>
      <c r="F1069" s="17">
        <v>-6.2000000000000028</v>
      </c>
      <c r="G1069" s="13">
        <v>10854.200000000006</v>
      </c>
    </row>
    <row r="1070" spans="1:7">
      <c r="A1070" s="13">
        <v>1070</v>
      </c>
      <c r="B1070" s="14">
        <v>43163</v>
      </c>
      <c r="C1070" s="17">
        <v>-4.3999999999999986</v>
      </c>
      <c r="D1070" s="13">
        <v>10844.700000000006</v>
      </c>
      <c r="E1070" s="14">
        <v>43162</v>
      </c>
      <c r="F1070" s="17">
        <v>-5.1000000000000014</v>
      </c>
      <c r="G1070" s="13">
        <v>10849.100000000006</v>
      </c>
    </row>
    <row r="1071" spans="1:7">
      <c r="A1071" s="13">
        <v>1071</v>
      </c>
      <c r="B1071" s="14">
        <v>43164</v>
      </c>
      <c r="C1071" s="17">
        <v>-1.1999999999999993</v>
      </c>
      <c r="D1071" s="13">
        <v>10843.500000000005</v>
      </c>
      <c r="E1071" s="14">
        <v>43163</v>
      </c>
      <c r="F1071" s="17">
        <v>-4.3999999999999986</v>
      </c>
      <c r="G1071" s="13">
        <v>10844.700000000006</v>
      </c>
    </row>
    <row r="1072" spans="1:7">
      <c r="A1072" s="13">
        <v>1072</v>
      </c>
      <c r="B1072" s="14">
        <v>43165</v>
      </c>
      <c r="C1072" s="17">
        <v>-0.39999999999999858</v>
      </c>
      <c r="D1072" s="13">
        <v>10843.100000000006</v>
      </c>
      <c r="E1072" s="14">
        <v>43164</v>
      </c>
      <c r="F1072" s="17">
        <v>-1.1999999999999993</v>
      </c>
      <c r="G1072" s="13">
        <v>10843.500000000005</v>
      </c>
    </row>
    <row r="1073" spans="1:7">
      <c r="A1073" s="13">
        <v>1073</v>
      </c>
      <c r="B1073" s="14">
        <v>43166</v>
      </c>
      <c r="C1073" s="17">
        <v>3.1999999999999993</v>
      </c>
      <c r="D1073" s="13">
        <v>10846.300000000007</v>
      </c>
      <c r="E1073" s="14">
        <v>43165</v>
      </c>
      <c r="F1073" s="17">
        <v>-0.39999999999999858</v>
      </c>
      <c r="G1073" s="13">
        <v>10843.100000000006</v>
      </c>
    </row>
    <row r="1074" spans="1:7">
      <c r="A1074" s="13">
        <v>1074</v>
      </c>
      <c r="B1074" s="14">
        <v>43167</v>
      </c>
      <c r="C1074" s="17">
        <v>5.1999999999999993</v>
      </c>
      <c r="D1074" s="13">
        <v>10851.500000000007</v>
      </c>
      <c r="E1074" s="14">
        <v>43166</v>
      </c>
      <c r="F1074" s="17">
        <v>3.1999999999999993</v>
      </c>
      <c r="G1074" s="13">
        <v>10846.300000000007</v>
      </c>
    </row>
    <row r="1075" spans="1:7">
      <c r="A1075" s="13">
        <v>1075</v>
      </c>
      <c r="B1075" s="14">
        <v>43168</v>
      </c>
      <c r="C1075" s="17">
        <v>5.1999999999999993</v>
      </c>
      <c r="D1075" s="13">
        <v>10856.700000000008</v>
      </c>
      <c r="E1075" s="14">
        <v>43167</v>
      </c>
      <c r="F1075" s="17">
        <v>5.1999999999999993</v>
      </c>
      <c r="G1075" s="13">
        <v>10851.500000000007</v>
      </c>
    </row>
    <row r="1076" spans="1:7">
      <c r="A1076" s="13">
        <v>1076</v>
      </c>
      <c r="B1076" s="14">
        <v>43169</v>
      </c>
      <c r="C1076" s="17">
        <v>7.5</v>
      </c>
      <c r="D1076" s="13">
        <v>10864.200000000008</v>
      </c>
      <c r="E1076" s="14">
        <v>43168</v>
      </c>
      <c r="F1076" s="17">
        <v>5.1999999999999993</v>
      </c>
      <c r="G1076" s="13">
        <v>10856.700000000008</v>
      </c>
    </row>
    <row r="1077" spans="1:7">
      <c r="A1077" s="13">
        <v>1077</v>
      </c>
      <c r="B1077" s="14">
        <v>43170</v>
      </c>
      <c r="C1077" s="17">
        <v>10.199999999999999</v>
      </c>
      <c r="D1077" s="13">
        <v>10874.400000000009</v>
      </c>
      <c r="E1077" s="14">
        <v>43169</v>
      </c>
      <c r="F1077" s="17">
        <v>7.5</v>
      </c>
      <c r="G1077" s="13">
        <v>10864.200000000008</v>
      </c>
    </row>
    <row r="1078" spans="1:7">
      <c r="A1078" s="13">
        <v>1078</v>
      </c>
      <c r="B1078" s="14">
        <v>43171</v>
      </c>
      <c r="C1078" s="17">
        <v>7.3999999999999986</v>
      </c>
      <c r="D1078" s="13">
        <v>10881.800000000008</v>
      </c>
      <c r="E1078" s="14">
        <v>43170</v>
      </c>
      <c r="F1078" s="17">
        <v>10.199999999999999</v>
      </c>
      <c r="G1078" s="13">
        <v>10874.400000000009</v>
      </c>
    </row>
    <row r="1079" spans="1:7">
      <c r="A1079" s="13">
        <v>1079</v>
      </c>
      <c r="B1079" s="14">
        <v>43172</v>
      </c>
      <c r="C1079" s="17">
        <v>8.6999999999999993</v>
      </c>
      <c r="D1079" s="13">
        <v>10890.500000000009</v>
      </c>
      <c r="E1079" s="14">
        <v>43171</v>
      </c>
      <c r="F1079" s="17">
        <v>7.3999999999999986</v>
      </c>
      <c r="G1079" s="13">
        <v>10881.800000000008</v>
      </c>
    </row>
    <row r="1080" spans="1:7">
      <c r="A1080" s="13">
        <v>1080</v>
      </c>
      <c r="B1080" s="14">
        <v>43173</v>
      </c>
      <c r="C1080" s="17">
        <v>4.6000000000000014</v>
      </c>
      <c r="D1080" s="13">
        <v>10895.100000000009</v>
      </c>
      <c r="E1080" s="14">
        <v>43172</v>
      </c>
      <c r="F1080" s="17">
        <v>8.6999999999999993</v>
      </c>
      <c r="G1080" s="13">
        <v>10890.500000000009</v>
      </c>
    </row>
    <row r="1081" spans="1:7">
      <c r="A1081" s="13">
        <v>1081</v>
      </c>
      <c r="B1081" s="14">
        <v>43174</v>
      </c>
      <c r="C1081" s="17">
        <v>5.3000000000000007</v>
      </c>
      <c r="D1081" s="13">
        <v>10900.400000000009</v>
      </c>
      <c r="E1081" s="14">
        <v>43173</v>
      </c>
      <c r="F1081" s="17">
        <v>4.6000000000000014</v>
      </c>
      <c r="G1081" s="13">
        <v>10895.100000000009</v>
      </c>
    </row>
    <row r="1082" spans="1:7">
      <c r="A1082" s="13">
        <v>1082</v>
      </c>
      <c r="B1082" s="14">
        <v>43175</v>
      </c>
      <c r="C1082" s="17">
        <v>3.1999999999999993</v>
      </c>
      <c r="D1082" s="13">
        <v>10903.600000000009</v>
      </c>
      <c r="E1082" s="14">
        <v>43174</v>
      </c>
      <c r="F1082" s="17">
        <v>5.3000000000000007</v>
      </c>
      <c r="G1082" s="13">
        <v>10900.400000000009</v>
      </c>
    </row>
    <row r="1083" spans="1:7">
      <c r="A1083" s="13">
        <v>1083</v>
      </c>
      <c r="B1083" s="14">
        <v>43176</v>
      </c>
      <c r="C1083" s="17">
        <v>-3.8999999999999986</v>
      </c>
      <c r="D1083" s="13">
        <v>10899.70000000001</v>
      </c>
      <c r="E1083" s="14">
        <v>43175</v>
      </c>
      <c r="F1083" s="17">
        <v>3.1999999999999993</v>
      </c>
      <c r="G1083" s="13">
        <v>10903.600000000009</v>
      </c>
    </row>
    <row r="1084" spans="1:7">
      <c r="A1084" s="13">
        <v>1084</v>
      </c>
      <c r="B1084" s="14">
        <v>43177</v>
      </c>
      <c r="C1084" s="17">
        <v>-5.2999999999999972</v>
      </c>
      <c r="D1084" s="13">
        <v>10894.400000000011</v>
      </c>
      <c r="E1084" s="14">
        <v>43176</v>
      </c>
      <c r="F1084" s="17">
        <v>-3.8999999999999986</v>
      </c>
      <c r="G1084" s="13">
        <v>10899.70000000001</v>
      </c>
    </row>
    <row r="1085" spans="1:7">
      <c r="A1085" s="13">
        <v>1085</v>
      </c>
      <c r="B1085" s="14">
        <v>43178</v>
      </c>
      <c r="C1085" s="17">
        <v>-5.2999999999999972</v>
      </c>
      <c r="D1085" s="13">
        <v>10889.100000000011</v>
      </c>
      <c r="E1085" s="14">
        <v>43177</v>
      </c>
      <c r="F1085" s="17">
        <v>-5.2999999999999972</v>
      </c>
      <c r="G1085" s="13">
        <v>10894.400000000011</v>
      </c>
    </row>
    <row r="1086" spans="1:7">
      <c r="A1086" s="13">
        <v>1086</v>
      </c>
      <c r="B1086" s="14">
        <v>43179</v>
      </c>
      <c r="C1086" s="17">
        <v>-1.1000000000000014</v>
      </c>
      <c r="D1086" s="13">
        <v>10888.000000000011</v>
      </c>
      <c r="E1086" s="14">
        <v>43178</v>
      </c>
      <c r="F1086" s="17">
        <v>-5.2999999999999972</v>
      </c>
      <c r="G1086" s="13">
        <v>10889.100000000011</v>
      </c>
    </row>
    <row r="1087" spans="1:7">
      <c r="A1087" s="13">
        <v>1087</v>
      </c>
      <c r="B1087" s="14">
        <v>43180</v>
      </c>
      <c r="C1087" s="17">
        <v>-0.19999999999999929</v>
      </c>
      <c r="D1087" s="13">
        <v>10887.80000000001</v>
      </c>
      <c r="E1087" s="14">
        <v>43179</v>
      </c>
      <c r="F1087" s="17">
        <v>-1.1000000000000014</v>
      </c>
      <c r="G1087" s="13">
        <v>10888.000000000011</v>
      </c>
    </row>
    <row r="1088" spans="1:7">
      <c r="A1088" s="13">
        <v>1088</v>
      </c>
      <c r="B1088" s="14">
        <v>43181</v>
      </c>
      <c r="C1088" s="17">
        <v>0.5</v>
      </c>
      <c r="D1088" s="13">
        <v>10888.30000000001</v>
      </c>
      <c r="E1088" s="14">
        <v>43180</v>
      </c>
      <c r="F1088" s="17">
        <v>-0.19999999999999929</v>
      </c>
      <c r="G1088" s="13">
        <v>10887.80000000001</v>
      </c>
    </row>
    <row r="1089" spans="1:7">
      <c r="A1089" s="13">
        <v>1089</v>
      </c>
      <c r="B1089" s="14">
        <v>43182</v>
      </c>
      <c r="C1089" s="17">
        <v>2.3999999999999986</v>
      </c>
      <c r="D1089" s="13">
        <v>10890.70000000001</v>
      </c>
      <c r="E1089" s="14">
        <v>43181</v>
      </c>
      <c r="F1089" s="17">
        <v>0.5</v>
      </c>
      <c r="G1089" s="13">
        <v>10888.30000000001</v>
      </c>
    </row>
    <row r="1090" spans="1:7">
      <c r="A1090" s="13">
        <v>1090</v>
      </c>
      <c r="B1090" s="14">
        <v>43183</v>
      </c>
      <c r="C1090" s="17">
        <v>3</v>
      </c>
      <c r="D1090" s="13">
        <v>10893.70000000001</v>
      </c>
      <c r="E1090" s="14">
        <v>43182</v>
      </c>
      <c r="F1090" s="17">
        <v>2.3999999999999986</v>
      </c>
      <c r="G1090" s="13">
        <v>10890.70000000001</v>
      </c>
    </row>
    <row r="1091" spans="1:7">
      <c r="A1091" s="13">
        <v>1091</v>
      </c>
      <c r="B1091" s="14">
        <v>43184</v>
      </c>
      <c r="C1091" s="17">
        <v>3.1999999999999993</v>
      </c>
      <c r="D1091" s="13">
        <v>10896.900000000011</v>
      </c>
      <c r="E1091" s="14">
        <v>43183</v>
      </c>
      <c r="F1091" s="17">
        <v>3</v>
      </c>
      <c r="G1091" s="13">
        <v>10893.70000000001</v>
      </c>
    </row>
    <row r="1092" spans="1:7">
      <c r="A1092" s="13">
        <v>1092</v>
      </c>
      <c r="B1092" s="14">
        <v>43185</v>
      </c>
      <c r="C1092" s="17">
        <v>2.8000000000000007</v>
      </c>
      <c r="D1092" s="13">
        <v>10899.70000000001</v>
      </c>
      <c r="E1092" s="14">
        <v>43184</v>
      </c>
      <c r="F1092" s="17">
        <v>3.1999999999999993</v>
      </c>
      <c r="G1092" s="13">
        <v>10896.900000000011</v>
      </c>
    </row>
    <row r="1093" spans="1:7">
      <c r="A1093" s="13">
        <v>1093</v>
      </c>
      <c r="B1093" s="14">
        <v>43186</v>
      </c>
      <c r="C1093" s="17">
        <v>4.3999999999999986</v>
      </c>
      <c r="D1093" s="13">
        <v>10904.100000000009</v>
      </c>
      <c r="E1093" s="14">
        <v>43185</v>
      </c>
      <c r="F1093" s="17">
        <v>2.8000000000000007</v>
      </c>
      <c r="G1093" s="13">
        <v>10899.70000000001</v>
      </c>
    </row>
    <row r="1094" spans="1:7">
      <c r="A1094" s="13">
        <v>1094</v>
      </c>
      <c r="B1094" s="14">
        <v>43187</v>
      </c>
      <c r="C1094" s="17">
        <v>4.6999999999999993</v>
      </c>
      <c r="D1094" s="13">
        <v>10908.80000000001</v>
      </c>
      <c r="E1094" s="14">
        <v>43186</v>
      </c>
      <c r="F1094" s="17">
        <v>4.3999999999999986</v>
      </c>
      <c r="G1094" s="13">
        <v>10904.100000000009</v>
      </c>
    </row>
    <row r="1095" spans="1:7">
      <c r="A1095" s="13">
        <v>1095</v>
      </c>
      <c r="B1095" s="14">
        <v>43188</v>
      </c>
      <c r="C1095" s="17">
        <v>6.5</v>
      </c>
      <c r="D1095" s="13">
        <v>10915.30000000001</v>
      </c>
      <c r="E1095" s="14">
        <v>43187</v>
      </c>
      <c r="F1095" s="17">
        <v>4.6999999999999993</v>
      </c>
      <c r="G1095" s="13">
        <v>10908.80000000001</v>
      </c>
    </row>
    <row r="1096" spans="1:7">
      <c r="A1096" s="13">
        <v>1096</v>
      </c>
      <c r="B1096" s="14">
        <v>43189</v>
      </c>
      <c r="C1096" s="17">
        <v>6.1999999999999993</v>
      </c>
      <c r="D1096" s="13">
        <v>10921.500000000011</v>
      </c>
      <c r="E1096" s="14">
        <v>43188</v>
      </c>
      <c r="F1096" s="17">
        <v>6.5</v>
      </c>
      <c r="G1096" s="13">
        <v>10915.30000000001</v>
      </c>
    </row>
    <row r="1097" spans="1:7">
      <c r="A1097" s="13">
        <v>1097</v>
      </c>
      <c r="B1097" s="14">
        <v>43190</v>
      </c>
      <c r="C1097" s="17">
        <v>7</v>
      </c>
      <c r="D1097" s="13">
        <v>10928.500000000011</v>
      </c>
      <c r="E1097" s="14">
        <v>43189</v>
      </c>
      <c r="F1097" s="17">
        <v>6.1999999999999993</v>
      </c>
      <c r="G1097" s="13">
        <v>10921.500000000011</v>
      </c>
    </row>
    <row r="1098" spans="1:7">
      <c r="A1098" s="13">
        <v>1098</v>
      </c>
      <c r="B1098" s="14">
        <v>43191</v>
      </c>
      <c r="C1098" s="17">
        <v>5.8000000000000007</v>
      </c>
      <c r="D1098" s="13">
        <v>10934.30000000001</v>
      </c>
      <c r="E1098" s="14">
        <v>43190</v>
      </c>
      <c r="F1098" s="17">
        <v>7</v>
      </c>
      <c r="G1098" s="13">
        <v>10928.500000000011</v>
      </c>
    </row>
    <row r="1099" spans="1:7">
      <c r="A1099" s="13">
        <v>1099</v>
      </c>
      <c r="B1099" s="14">
        <v>43192</v>
      </c>
      <c r="C1099" s="17">
        <v>6.1999999999999993</v>
      </c>
      <c r="D1099" s="13">
        <v>10940.500000000011</v>
      </c>
      <c r="E1099" s="14">
        <v>43191</v>
      </c>
      <c r="F1099" s="17">
        <v>5.8000000000000007</v>
      </c>
      <c r="G1099" s="13">
        <v>10934.30000000001</v>
      </c>
    </row>
    <row r="1100" spans="1:7">
      <c r="A1100" s="13">
        <v>1100</v>
      </c>
      <c r="B1100" s="14">
        <v>43193</v>
      </c>
      <c r="C1100" s="17">
        <v>12.3</v>
      </c>
      <c r="D1100" s="13">
        <v>10952.80000000001</v>
      </c>
      <c r="E1100" s="14">
        <v>43192</v>
      </c>
      <c r="F1100" s="17">
        <v>6.1999999999999993</v>
      </c>
      <c r="G1100" s="13">
        <v>10940.500000000011</v>
      </c>
    </row>
    <row r="1101" spans="1:7">
      <c r="A1101" s="13">
        <v>1101</v>
      </c>
      <c r="B1101" s="14">
        <v>43194</v>
      </c>
      <c r="C1101" s="17">
        <v>12.8</v>
      </c>
      <c r="D1101" s="13">
        <v>10965.600000000009</v>
      </c>
      <c r="E1101" s="14">
        <v>43193</v>
      </c>
      <c r="F1101" s="17">
        <v>12.3</v>
      </c>
      <c r="G1101" s="13">
        <v>10952.80000000001</v>
      </c>
    </row>
    <row r="1102" spans="1:7">
      <c r="A1102" s="13">
        <v>1102</v>
      </c>
      <c r="B1102" s="14">
        <v>43195</v>
      </c>
      <c r="C1102" s="17">
        <v>11.7</v>
      </c>
      <c r="D1102" s="13">
        <v>10977.30000000001</v>
      </c>
      <c r="E1102" s="14">
        <v>43194</v>
      </c>
      <c r="F1102" s="17">
        <v>12.8</v>
      </c>
      <c r="G1102" s="13">
        <v>10965.600000000009</v>
      </c>
    </row>
    <row r="1103" spans="1:7">
      <c r="A1103" s="13">
        <v>1103</v>
      </c>
      <c r="B1103" s="14">
        <v>43196</v>
      </c>
      <c r="C1103" s="17">
        <v>6.3999999999999986</v>
      </c>
      <c r="D1103" s="13">
        <v>10983.70000000001</v>
      </c>
      <c r="E1103" s="14">
        <v>43195</v>
      </c>
      <c r="F1103" s="17">
        <v>11.7</v>
      </c>
      <c r="G1103" s="13">
        <v>10977.30000000001</v>
      </c>
    </row>
    <row r="1104" spans="1:7">
      <c r="A1104" s="13">
        <v>1104</v>
      </c>
      <c r="B1104" s="14">
        <v>43197</v>
      </c>
      <c r="C1104" s="17">
        <v>9.5</v>
      </c>
      <c r="D1104" s="13">
        <v>10993.20000000001</v>
      </c>
      <c r="E1104" s="14">
        <v>43196</v>
      </c>
      <c r="F1104" s="17">
        <v>6.3999999999999986</v>
      </c>
      <c r="G1104" s="13">
        <v>10983.70000000001</v>
      </c>
    </row>
    <row r="1105" spans="1:7">
      <c r="A1105" s="13">
        <v>1105</v>
      </c>
      <c r="B1105" s="14">
        <v>43198</v>
      </c>
      <c r="C1105" s="17">
        <v>8.8000000000000007</v>
      </c>
      <c r="D1105" s="13">
        <v>11002.000000000009</v>
      </c>
      <c r="E1105" s="14">
        <v>43197</v>
      </c>
      <c r="F1105" s="17">
        <v>9.5</v>
      </c>
      <c r="G1105" s="13">
        <v>10993.20000000001</v>
      </c>
    </row>
    <row r="1106" spans="1:7">
      <c r="A1106" s="13">
        <v>1106</v>
      </c>
      <c r="B1106" s="14">
        <v>43199</v>
      </c>
      <c r="C1106" s="17">
        <v>11.100000000000001</v>
      </c>
      <c r="D1106" s="13">
        <v>11013.100000000009</v>
      </c>
      <c r="E1106" s="14">
        <v>43198</v>
      </c>
      <c r="F1106" s="17">
        <v>8.8000000000000007</v>
      </c>
      <c r="G1106" s="13">
        <v>11002.000000000009</v>
      </c>
    </row>
    <row r="1107" spans="1:7">
      <c r="A1107" s="13">
        <v>1107</v>
      </c>
      <c r="B1107" s="14">
        <v>43200</v>
      </c>
      <c r="C1107" s="17">
        <v>15</v>
      </c>
      <c r="D1107" s="13">
        <v>11028.100000000009</v>
      </c>
      <c r="E1107" s="14">
        <v>43199</v>
      </c>
      <c r="F1107" s="17">
        <v>11.100000000000001</v>
      </c>
      <c r="G1107" s="13">
        <v>11013.100000000009</v>
      </c>
    </row>
    <row r="1108" spans="1:7">
      <c r="A1108" s="13">
        <v>1108</v>
      </c>
      <c r="B1108" s="14">
        <v>43201</v>
      </c>
      <c r="C1108" s="17">
        <v>14.2</v>
      </c>
      <c r="D1108" s="13">
        <v>11042.30000000001</v>
      </c>
      <c r="E1108" s="14">
        <v>43200</v>
      </c>
      <c r="F1108" s="17">
        <v>15</v>
      </c>
      <c r="G1108" s="13">
        <v>11028.100000000009</v>
      </c>
    </row>
    <row r="1109" spans="1:7">
      <c r="A1109" s="13">
        <v>1109</v>
      </c>
      <c r="B1109" s="14">
        <v>43202</v>
      </c>
      <c r="C1109" s="17">
        <v>17.100000000000001</v>
      </c>
      <c r="D1109" s="13">
        <v>11059.400000000011</v>
      </c>
      <c r="E1109" s="14">
        <v>43201</v>
      </c>
      <c r="F1109" s="17">
        <v>14.2</v>
      </c>
      <c r="G1109" s="13">
        <v>11042.30000000001</v>
      </c>
    </row>
    <row r="1110" spans="1:7">
      <c r="A1110" s="13">
        <v>1110</v>
      </c>
      <c r="B1110" s="14">
        <v>43203</v>
      </c>
      <c r="C1110" s="17">
        <v>14.6</v>
      </c>
      <c r="D1110" s="13">
        <v>11074.000000000011</v>
      </c>
      <c r="E1110" s="14">
        <v>43202</v>
      </c>
      <c r="F1110" s="17">
        <v>17.100000000000001</v>
      </c>
      <c r="G1110" s="13">
        <v>11059.400000000011</v>
      </c>
    </row>
    <row r="1111" spans="1:7">
      <c r="A1111" s="13">
        <v>1111</v>
      </c>
      <c r="B1111" s="14">
        <v>43204</v>
      </c>
      <c r="C1111" s="17">
        <v>13.7</v>
      </c>
      <c r="D1111" s="13">
        <v>11087.700000000012</v>
      </c>
      <c r="E1111" s="14">
        <v>43203</v>
      </c>
      <c r="F1111" s="17">
        <v>14.6</v>
      </c>
      <c r="G1111" s="13">
        <v>11074.000000000011</v>
      </c>
    </row>
    <row r="1112" spans="1:7">
      <c r="A1112" s="13">
        <v>1112</v>
      </c>
      <c r="B1112" s="14">
        <v>43205</v>
      </c>
      <c r="C1112" s="17">
        <v>14.4</v>
      </c>
      <c r="D1112" s="13">
        <v>11102.100000000011</v>
      </c>
      <c r="E1112" s="14">
        <v>43204</v>
      </c>
      <c r="F1112" s="17">
        <v>13.7</v>
      </c>
      <c r="G1112" s="13">
        <v>11087.700000000012</v>
      </c>
    </row>
    <row r="1113" spans="1:7">
      <c r="A1113" s="13">
        <v>1113</v>
      </c>
      <c r="B1113" s="14">
        <v>43206</v>
      </c>
      <c r="C1113" s="17">
        <v>13.7</v>
      </c>
      <c r="D1113" s="13">
        <v>11115.800000000012</v>
      </c>
      <c r="E1113" s="14">
        <v>43205</v>
      </c>
      <c r="F1113" s="17">
        <v>14.4</v>
      </c>
      <c r="G1113" s="13">
        <v>11102.100000000011</v>
      </c>
    </row>
    <row r="1114" spans="1:7">
      <c r="A1114" s="13">
        <v>1114</v>
      </c>
      <c r="B1114" s="14">
        <v>43207</v>
      </c>
      <c r="C1114" s="17">
        <v>13.8</v>
      </c>
      <c r="D1114" s="13">
        <v>11129.600000000011</v>
      </c>
      <c r="E1114" s="14">
        <v>43206</v>
      </c>
      <c r="F1114" s="17">
        <v>13.7</v>
      </c>
      <c r="G1114" s="13">
        <v>11115.800000000012</v>
      </c>
    </row>
    <row r="1115" spans="1:7">
      <c r="A1115" s="13">
        <v>1115</v>
      </c>
      <c r="B1115" s="14">
        <v>43208</v>
      </c>
      <c r="C1115" s="17">
        <v>13.8</v>
      </c>
      <c r="D1115" s="13">
        <v>11143.400000000011</v>
      </c>
      <c r="E1115" s="14">
        <v>43207</v>
      </c>
      <c r="F1115" s="17">
        <v>13.8</v>
      </c>
      <c r="G1115" s="13">
        <v>11129.600000000011</v>
      </c>
    </row>
    <row r="1116" spans="1:7">
      <c r="A1116" s="13">
        <v>1116</v>
      </c>
      <c r="B1116" s="14">
        <v>43209</v>
      </c>
      <c r="C1116" s="17">
        <v>15.8</v>
      </c>
      <c r="D1116" s="13">
        <v>11159.20000000001</v>
      </c>
      <c r="E1116" s="14">
        <v>43208</v>
      </c>
      <c r="F1116" s="17">
        <v>13.8</v>
      </c>
      <c r="G1116" s="13">
        <v>11143.400000000011</v>
      </c>
    </row>
    <row r="1117" spans="1:7">
      <c r="A1117" s="13">
        <v>1117</v>
      </c>
      <c r="B1117" s="14">
        <v>43210</v>
      </c>
      <c r="C1117" s="17">
        <v>18.100000000000001</v>
      </c>
      <c r="D1117" s="13">
        <v>11177.30000000001</v>
      </c>
      <c r="E1117" s="14">
        <v>43209</v>
      </c>
      <c r="F1117" s="17">
        <v>15.8</v>
      </c>
      <c r="G1117" s="13">
        <v>11159.20000000001</v>
      </c>
    </row>
    <row r="1118" spans="1:7">
      <c r="A1118" s="13">
        <v>1118</v>
      </c>
      <c r="B1118" s="14">
        <v>43211</v>
      </c>
      <c r="C1118" s="17">
        <v>18.399999999999999</v>
      </c>
      <c r="D1118" s="13">
        <v>11195.70000000001</v>
      </c>
      <c r="E1118" s="14">
        <v>43210</v>
      </c>
      <c r="F1118" s="17">
        <v>18.100000000000001</v>
      </c>
      <c r="G1118" s="13">
        <v>11177.30000000001</v>
      </c>
    </row>
    <row r="1119" spans="1:7">
      <c r="A1119" s="13">
        <v>1119</v>
      </c>
      <c r="B1119" s="14">
        <v>43212</v>
      </c>
      <c r="C1119" s="17">
        <v>18.2</v>
      </c>
      <c r="D1119" s="13">
        <v>11213.900000000011</v>
      </c>
      <c r="E1119" s="14">
        <v>43211</v>
      </c>
      <c r="F1119" s="17">
        <v>18.399999999999999</v>
      </c>
      <c r="G1119" s="13">
        <v>11195.70000000001</v>
      </c>
    </row>
    <row r="1120" spans="1:7">
      <c r="A1120" s="13">
        <v>1120</v>
      </c>
      <c r="B1120" s="14">
        <v>43213</v>
      </c>
      <c r="C1120" s="17">
        <v>17</v>
      </c>
      <c r="D1120" s="13">
        <v>11230.900000000011</v>
      </c>
      <c r="E1120" s="14">
        <v>43212</v>
      </c>
      <c r="F1120" s="17">
        <v>18.2</v>
      </c>
      <c r="G1120" s="13">
        <v>11213.900000000011</v>
      </c>
    </row>
    <row r="1121" spans="1:7">
      <c r="A1121" s="13">
        <v>1121</v>
      </c>
      <c r="B1121" s="14">
        <v>43214</v>
      </c>
      <c r="C1121" s="17">
        <v>16.100000000000001</v>
      </c>
      <c r="D1121" s="13">
        <v>11247.000000000011</v>
      </c>
      <c r="E1121" s="14">
        <v>43213</v>
      </c>
      <c r="F1121" s="17">
        <v>17</v>
      </c>
      <c r="G1121" s="13">
        <v>11230.900000000011</v>
      </c>
    </row>
    <row r="1122" spans="1:7">
      <c r="A1122" s="13">
        <v>1122</v>
      </c>
      <c r="B1122" s="14">
        <v>43215</v>
      </c>
      <c r="C1122" s="17">
        <v>15.9</v>
      </c>
      <c r="D1122" s="13">
        <v>11262.900000000011</v>
      </c>
      <c r="E1122" s="14">
        <v>43214</v>
      </c>
      <c r="F1122" s="17">
        <v>16.100000000000001</v>
      </c>
      <c r="G1122" s="13">
        <v>11247.000000000011</v>
      </c>
    </row>
    <row r="1123" spans="1:7">
      <c r="A1123" s="13">
        <v>1123</v>
      </c>
      <c r="B1123" s="14">
        <v>43216</v>
      </c>
      <c r="C1123" s="17">
        <v>12.7</v>
      </c>
      <c r="D1123" s="13">
        <v>11275.600000000011</v>
      </c>
      <c r="E1123" s="14">
        <v>43215</v>
      </c>
      <c r="F1123" s="17">
        <v>15.9</v>
      </c>
      <c r="G1123" s="13">
        <v>11262.900000000011</v>
      </c>
    </row>
    <row r="1124" spans="1:7">
      <c r="A1124" s="13">
        <v>1124</v>
      </c>
      <c r="B1124" s="14">
        <v>43217</v>
      </c>
      <c r="C1124" s="17">
        <v>11.5</v>
      </c>
      <c r="D1124" s="13">
        <v>11287.100000000011</v>
      </c>
      <c r="E1124" s="14">
        <v>43216</v>
      </c>
      <c r="F1124" s="17">
        <v>12.7</v>
      </c>
      <c r="G1124" s="13">
        <v>11275.600000000011</v>
      </c>
    </row>
    <row r="1125" spans="1:7">
      <c r="A1125" s="13">
        <v>1125</v>
      </c>
      <c r="B1125" s="14">
        <v>43218</v>
      </c>
      <c r="C1125" s="17">
        <v>15.6</v>
      </c>
      <c r="D1125" s="13">
        <v>11302.700000000012</v>
      </c>
      <c r="E1125" s="14">
        <v>43217</v>
      </c>
      <c r="F1125" s="17">
        <v>11.5</v>
      </c>
      <c r="G1125" s="13">
        <v>11287.100000000011</v>
      </c>
    </row>
    <row r="1126" spans="1:7">
      <c r="A1126" s="13">
        <v>1126</v>
      </c>
      <c r="B1126" s="14">
        <v>43219</v>
      </c>
      <c r="C1126" s="17">
        <v>18.5</v>
      </c>
      <c r="D1126" s="13">
        <v>11321.200000000012</v>
      </c>
      <c r="E1126" s="14">
        <v>43218</v>
      </c>
      <c r="F1126" s="17">
        <v>15.6</v>
      </c>
      <c r="G1126" s="13">
        <v>11302.700000000012</v>
      </c>
    </row>
    <row r="1127" spans="1:7">
      <c r="A1127" s="13">
        <v>1127</v>
      </c>
      <c r="B1127" s="14">
        <v>43220</v>
      </c>
      <c r="C1127" s="17">
        <v>18.3</v>
      </c>
      <c r="D1127" s="13">
        <v>11339.500000000011</v>
      </c>
      <c r="E1127" s="14">
        <v>43219</v>
      </c>
      <c r="F1127" s="17">
        <v>18.5</v>
      </c>
      <c r="G1127" s="13">
        <v>11321.200000000012</v>
      </c>
    </row>
    <row r="1128" spans="1:7">
      <c r="A1128" s="13">
        <v>1128</v>
      </c>
      <c r="B1128" s="14">
        <v>43221</v>
      </c>
      <c r="C1128" s="17">
        <v>14.6</v>
      </c>
      <c r="D1128" s="13">
        <v>11354.100000000011</v>
      </c>
      <c r="E1128" s="14">
        <v>43220</v>
      </c>
      <c r="F1128" s="17">
        <v>18.3</v>
      </c>
      <c r="G1128" s="13">
        <v>11339.500000000011</v>
      </c>
    </row>
    <row r="1129" spans="1:7">
      <c r="A1129" s="13">
        <v>1129</v>
      </c>
      <c r="B1129" s="14">
        <v>43222</v>
      </c>
      <c r="C1129" s="17">
        <v>15.6</v>
      </c>
      <c r="D1129" s="13">
        <v>11369.700000000012</v>
      </c>
      <c r="E1129" s="14">
        <v>43221</v>
      </c>
      <c r="F1129" s="17">
        <v>14.6</v>
      </c>
      <c r="G1129" s="13">
        <v>11354.100000000011</v>
      </c>
    </row>
    <row r="1130" spans="1:7">
      <c r="A1130" s="13">
        <v>1130</v>
      </c>
      <c r="B1130" s="14">
        <v>43223</v>
      </c>
      <c r="C1130" s="17">
        <v>15.3</v>
      </c>
      <c r="D1130" s="13">
        <v>11385.000000000011</v>
      </c>
      <c r="E1130" s="14">
        <v>43222</v>
      </c>
      <c r="F1130" s="17">
        <v>15.6</v>
      </c>
      <c r="G1130" s="13">
        <v>11369.700000000012</v>
      </c>
    </row>
    <row r="1131" spans="1:7">
      <c r="A1131" s="13">
        <v>1131</v>
      </c>
      <c r="B1131" s="14">
        <v>43224</v>
      </c>
      <c r="C1131" s="17">
        <v>14.6</v>
      </c>
      <c r="D1131" s="13">
        <v>11399.600000000011</v>
      </c>
      <c r="E1131" s="14">
        <v>43223</v>
      </c>
      <c r="F1131" s="17">
        <v>15.3</v>
      </c>
      <c r="G1131" s="13">
        <v>11385.000000000011</v>
      </c>
    </row>
    <row r="1132" spans="1:7">
      <c r="A1132" s="13">
        <v>1132</v>
      </c>
      <c r="B1132" s="14">
        <v>43225</v>
      </c>
      <c r="C1132" s="17">
        <v>14.4</v>
      </c>
      <c r="D1132" s="13">
        <v>11414.000000000011</v>
      </c>
      <c r="E1132" s="14">
        <v>43224</v>
      </c>
      <c r="F1132" s="17">
        <v>14.6</v>
      </c>
      <c r="G1132" s="13">
        <v>11399.600000000011</v>
      </c>
    </row>
    <row r="1133" spans="1:7">
      <c r="A1133" s="13">
        <v>1133</v>
      </c>
      <c r="B1133" s="14">
        <v>43226</v>
      </c>
      <c r="C1133" s="17">
        <v>14.3</v>
      </c>
      <c r="D1133" s="13">
        <v>11428.30000000001</v>
      </c>
      <c r="E1133" s="14">
        <v>43225</v>
      </c>
      <c r="F1133" s="17">
        <v>14.4</v>
      </c>
      <c r="G1133" s="13">
        <v>11414.000000000011</v>
      </c>
    </row>
    <row r="1134" spans="1:7">
      <c r="A1134" s="13">
        <v>1134</v>
      </c>
      <c r="B1134" s="14">
        <v>43227</v>
      </c>
      <c r="C1134" s="17">
        <v>16.100000000000001</v>
      </c>
      <c r="D1134" s="13">
        <v>11444.400000000011</v>
      </c>
      <c r="E1134" s="14">
        <v>43226</v>
      </c>
      <c r="F1134" s="17">
        <v>14.3</v>
      </c>
      <c r="G1134" s="13">
        <v>11428.30000000001</v>
      </c>
    </row>
    <row r="1135" spans="1:7">
      <c r="A1135" s="13">
        <v>1135</v>
      </c>
      <c r="B1135" s="14">
        <v>43228</v>
      </c>
      <c r="C1135" s="17">
        <v>17.3</v>
      </c>
      <c r="D1135" s="13">
        <v>11461.70000000001</v>
      </c>
      <c r="E1135" s="14">
        <v>43227</v>
      </c>
      <c r="F1135" s="17">
        <v>16.100000000000001</v>
      </c>
      <c r="G1135" s="13">
        <v>11444.400000000011</v>
      </c>
    </row>
    <row r="1136" spans="1:7">
      <c r="A1136" s="13">
        <v>1136</v>
      </c>
      <c r="B1136" s="14">
        <v>43229</v>
      </c>
      <c r="C1136" s="17">
        <v>17.5</v>
      </c>
      <c r="D1136" s="13">
        <v>11479.20000000001</v>
      </c>
      <c r="E1136" s="14">
        <v>43228</v>
      </c>
      <c r="F1136" s="17">
        <v>17.3</v>
      </c>
      <c r="G1136" s="13">
        <v>11461.70000000001</v>
      </c>
    </row>
    <row r="1137" spans="1:7">
      <c r="A1137" s="13">
        <v>1137</v>
      </c>
      <c r="B1137" s="14">
        <v>43230</v>
      </c>
      <c r="C1137" s="17">
        <v>18.2</v>
      </c>
      <c r="D1137" s="13">
        <v>11497.400000000011</v>
      </c>
      <c r="E1137" s="14">
        <v>43229</v>
      </c>
      <c r="F1137" s="17">
        <v>17.5</v>
      </c>
      <c r="G1137" s="13">
        <v>11479.20000000001</v>
      </c>
    </row>
    <row r="1138" spans="1:7">
      <c r="A1138" s="13">
        <v>1138</v>
      </c>
      <c r="B1138" s="14">
        <v>43231</v>
      </c>
      <c r="C1138" s="17">
        <v>16.600000000000001</v>
      </c>
      <c r="D1138" s="13">
        <v>11514.000000000011</v>
      </c>
      <c r="E1138" s="14">
        <v>43230</v>
      </c>
      <c r="F1138" s="17">
        <v>18.2</v>
      </c>
      <c r="G1138" s="13">
        <v>11497.400000000011</v>
      </c>
    </row>
    <row r="1139" spans="1:7">
      <c r="A1139" s="13">
        <v>1139</v>
      </c>
      <c r="B1139" s="14">
        <v>43232</v>
      </c>
      <c r="C1139" s="17">
        <v>17.5</v>
      </c>
      <c r="D1139" s="13">
        <v>11531.500000000011</v>
      </c>
      <c r="E1139" s="14">
        <v>43231</v>
      </c>
      <c r="F1139" s="17">
        <v>16.600000000000001</v>
      </c>
      <c r="G1139" s="13">
        <v>11514.000000000011</v>
      </c>
    </row>
    <row r="1140" spans="1:7">
      <c r="A1140" s="13">
        <v>1140</v>
      </c>
      <c r="B1140" s="14">
        <v>43233</v>
      </c>
      <c r="C1140" s="17">
        <v>18.8</v>
      </c>
      <c r="D1140" s="13">
        <v>11550.30000000001</v>
      </c>
      <c r="E1140" s="14">
        <v>43232</v>
      </c>
      <c r="F1140" s="17">
        <v>17.5</v>
      </c>
      <c r="G1140" s="13">
        <v>11531.500000000011</v>
      </c>
    </row>
    <row r="1141" spans="1:7">
      <c r="A1141" s="13">
        <v>1141</v>
      </c>
      <c r="B1141" s="14">
        <v>43234</v>
      </c>
      <c r="C1141" s="17">
        <v>17.3</v>
      </c>
      <c r="D1141" s="13">
        <v>11567.600000000009</v>
      </c>
      <c r="E1141" s="14">
        <v>43233</v>
      </c>
      <c r="F1141" s="17">
        <v>18.8</v>
      </c>
      <c r="G1141" s="13">
        <v>11550.30000000001</v>
      </c>
    </row>
    <row r="1142" spans="1:7">
      <c r="A1142" s="13">
        <v>1142</v>
      </c>
      <c r="B1142" s="14">
        <v>43235</v>
      </c>
      <c r="C1142" s="17">
        <v>14</v>
      </c>
      <c r="D1142" s="13">
        <v>11581.600000000009</v>
      </c>
      <c r="E1142" s="14">
        <v>43234</v>
      </c>
      <c r="F1142" s="17">
        <v>17.3</v>
      </c>
      <c r="G1142" s="13">
        <v>11567.600000000009</v>
      </c>
    </row>
    <row r="1143" spans="1:7">
      <c r="A1143" s="13">
        <v>1143</v>
      </c>
      <c r="B1143" s="14">
        <v>43236</v>
      </c>
      <c r="C1143" s="17">
        <v>12.3</v>
      </c>
      <c r="D1143" s="13">
        <v>11593.900000000009</v>
      </c>
      <c r="E1143" s="14">
        <v>43235</v>
      </c>
      <c r="F1143" s="17">
        <v>14</v>
      </c>
      <c r="G1143" s="13">
        <v>11581.600000000009</v>
      </c>
    </row>
    <row r="1144" spans="1:7">
      <c r="A1144" s="13">
        <v>1144</v>
      </c>
      <c r="B1144" s="14">
        <v>43237</v>
      </c>
      <c r="C1144" s="17">
        <v>13.600000000000001</v>
      </c>
      <c r="D1144" s="13">
        <v>11607.500000000009</v>
      </c>
      <c r="E1144" s="14">
        <v>43236</v>
      </c>
      <c r="F1144" s="17">
        <v>12.3</v>
      </c>
      <c r="G1144" s="13">
        <v>11593.900000000009</v>
      </c>
    </row>
    <row r="1145" spans="1:7">
      <c r="A1145" s="13">
        <v>1145</v>
      </c>
      <c r="B1145" s="14">
        <v>43238</v>
      </c>
      <c r="C1145" s="17">
        <v>14.3</v>
      </c>
      <c r="D1145" s="13">
        <v>11621.800000000008</v>
      </c>
      <c r="E1145" s="14">
        <v>43237</v>
      </c>
      <c r="F1145" s="17">
        <v>13.600000000000001</v>
      </c>
      <c r="G1145" s="13">
        <v>11607.500000000009</v>
      </c>
    </row>
    <row r="1146" spans="1:7">
      <c r="A1146" s="13">
        <v>1146</v>
      </c>
      <c r="B1146" s="14">
        <v>43239</v>
      </c>
      <c r="C1146" s="17">
        <v>14</v>
      </c>
      <c r="D1146" s="13">
        <v>11635.800000000008</v>
      </c>
      <c r="E1146" s="14">
        <v>43238</v>
      </c>
      <c r="F1146" s="17">
        <v>14.3</v>
      </c>
      <c r="G1146" s="13">
        <v>11621.800000000008</v>
      </c>
    </row>
    <row r="1147" spans="1:7">
      <c r="A1147" s="13">
        <v>1147</v>
      </c>
      <c r="B1147" s="14">
        <v>43240</v>
      </c>
      <c r="C1147" s="17">
        <v>15.7</v>
      </c>
      <c r="D1147" s="13">
        <v>11651.500000000009</v>
      </c>
      <c r="E1147" s="14">
        <v>43239</v>
      </c>
      <c r="F1147" s="17">
        <v>14</v>
      </c>
      <c r="G1147" s="13">
        <v>11635.800000000008</v>
      </c>
    </row>
    <row r="1148" spans="1:7">
      <c r="A1148" s="13">
        <v>1148</v>
      </c>
      <c r="B1148" s="14">
        <v>43241</v>
      </c>
      <c r="C1148" s="17">
        <v>16.399999999999999</v>
      </c>
      <c r="D1148" s="13">
        <v>11667.900000000009</v>
      </c>
      <c r="E1148" s="14">
        <v>43240</v>
      </c>
      <c r="F1148" s="17">
        <v>15.7</v>
      </c>
      <c r="G1148" s="13">
        <v>11651.500000000009</v>
      </c>
    </row>
    <row r="1149" spans="1:7">
      <c r="A1149" s="13">
        <v>1149</v>
      </c>
      <c r="B1149" s="14">
        <v>43242</v>
      </c>
      <c r="C1149" s="17">
        <v>17.399999999999999</v>
      </c>
      <c r="D1149" s="13">
        <v>11685.300000000008</v>
      </c>
      <c r="E1149" s="14">
        <v>43241</v>
      </c>
      <c r="F1149" s="17">
        <v>16.399999999999999</v>
      </c>
      <c r="G1149" s="13">
        <v>11667.900000000009</v>
      </c>
    </row>
    <row r="1150" spans="1:7">
      <c r="A1150" s="13">
        <v>1150</v>
      </c>
      <c r="B1150" s="14">
        <v>43243</v>
      </c>
      <c r="C1150" s="17">
        <v>18.5</v>
      </c>
      <c r="D1150" s="13">
        <v>11703.800000000008</v>
      </c>
      <c r="E1150" s="14">
        <v>43242</v>
      </c>
      <c r="F1150" s="17">
        <v>17.399999999999999</v>
      </c>
      <c r="G1150" s="13">
        <v>11685.300000000008</v>
      </c>
    </row>
    <row r="1151" spans="1:7">
      <c r="A1151" s="13">
        <v>1151</v>
      </c>
      <c r="B1151" s="14">
        <v>43244</v>
      </c>
      <c r="C1151" s="17">
        <v>19.399999999999999</v>
      </c>
      <c r="D1151" s="13">
        <v>11723.200000000008</v>
      </c>
      <c r="E1151" s="14">
        <v>43243</v>
      </c>
      <c r="F1151" s="17">
        <v>18.5</v>
      </c>
      <c r="G1151" s="13">
        <v>11703.800000000008</v>
      </c>
    </row>
    <row r="1152" spans="1:7">
      <c r="A1152" s="13">
        <v>1152</v>
      </c>
      <c r="B1152" s="14">
        <v>43245</v>
      </c>
      <c r="C1152" s="17">
        <v>19.600000000000001</v>
      </c>
      <c r="D1152" s="13">
        <v>11742.800000000008</v>
      </c>
      <c r="E1152" s="14">
        <v>43244</v>
      </c>
      <c r="F1152" s="17">
        <v>19.399999999999999</v>
      </c>
      <c r="G1152" s="13">
        <v>11723.200000000008</v>
      </c>
    </row>
    <row r="1153" spans="1:7">
      <c r="A1153" s="13">
        <v>1153</v>
      </c>
      <c r="B1153" s="14">
        <v>43246</v>
      </c>
      <c r="C1153" s="17">
        <v>20.100000000000001</v>
      </c>
      <c r="D1153" s="13">
        <v>11762.900000000009</v>
      </c>
      <c r="E1153" s="14">
        <v>43245</v>
      </c>
      <c r="F1153" s="17">
        <v>19.600000000000001</v>
      </c>
      <c r="G1153" s="13">
        <v>11742.800000000008</v>
      </c>
    </row>
    <row r="1154" spans="1:7">
      <c r="A1154" s="13">
        <v>1154</v>
      </c>
      <c r="B1154" s="14">
        <v>43247</v>
      </c>
      <c r="C1154" s="17">
        <v>21.4</v>
      </c>
      <c r="D1154" s="13">
        <v>11784.300000000008</v>
      </c>
      <c r="E1154" s="14">
        <v>43246</v>
      </c>
      <c r="F1154" s="17">
        <v>20.100000000000001</v>
      </c>
      <c r="G1154" s="13">
        <v>11762.900000000009</v>
      </c>
    </row>
    <row r="1155" spans="1:7">
      <c r="A1155" s="13">
        <v>1155</v>
      </c>
      <c r="B1155" s="14">
        <v>43248</v>
      </c>
      <c r="C1155" s="17">
        <v>23.1</v>
      </c>
      <c r="D1155" s="13">
        <v>11807.400000000009</v>
      </c>
      <c r="E1155" s="14">
        <v>43247</v>
      </c>
      <c r="F1155" s="17">
        <v>21.4</v>
      </c>
      <c r="G1155" s="13">
        <v>11784.300000000008</v>
      </c>
    </row>
    <row r="1156" spans="1:7">
      <c r="A1156" s="13">
        <v>1156</v>
      </c>
      <c r="B1156" s="14">
        <v>43249</v>
      </c>
      <c r="C1156" s="17">
        <v>23.5</v>
      </c>
      <c r="D1156" s="13">
        <v>11830.900000000009</v>
      </c>
      <c r="E1156" s="14">
        <v>43248</v>
      </c>
      <c r="F1156" s="17">
        <v>23.1</v>
      </c>
      <c r="G1156" s="13">
        <v>11807.400000000009</v>
      </c>
    </row>
    <row r="1157" spans="1:7">
      <c r="A1157" s="13">
        <v>1157</v>
      </c>
      <c r="B1157" s="14">
        <v>43250</v>
      </c>
      <c r="C1157" s="17">
        <v>20.7</v>
      </c>
      <c r="D1157" s="13">
        <v>11851.600000000009</v>
      </c>
      <c r="E1157" s="14">
        <v>43249</v>
      </c>
      <c r="F1157" s="17">
        <v>23.5</v>
      </c>
      <c r="G1157" s="13">
        <v>11830.900000000009</v>
      </c>
    </row>
    <row r="1158" spans="1:7">
      <c r="A1158" s="13">
        <v>1158</v>
      </c>
      <c r="B1158" s="14">
        <v>43251</v>
      </c>
      <c r="C1158" s="17">
        <v>22.9</v>
      </c>
      <c r="D1158" s="13">
        <v>11874.500000000009</v>
      </c>
      <c r="E1158" s="14">
        <v>43250</v>
      </c>
      <c r="F1158" s="17">
        <v>20.7</v>
      </c>
      <c r="G1158" s="13">
        <v>11851.600000000009</v>
      </c>
    </row>
    <row r="1159" spans="1:7">
      <c r="A1159" s="13">
        <v>1159</v>
      </c>
      <c r="B1159" s="14">
        <v>43252</v>
      </c>
      <c r="C1159" s="17">
        <v>20.7</v>
      </c>
      <c r="D1159" s="13">
        <v>11895.20000000001</v>
      </c>
      <c r="E1159" s="14">
        <v>43251</v>
      </c>
      <c r="F1159" s="17">
        <v>22.9</v>
      </c>
      <c r="G1159" s="13">
        <v>11874.500000000009</v>
      </c>
    </row>
    <row r="1160" spans="1:7">
      <c r="A1160" s="13">
        <v>1160</v>
      </c>
      <c r="B1160" s="14">
        <v>43253</v>
      </c>
      <c r="C1160" s="17">
        <v>21.1</v>
      </c>
      <c r="D1160" s="13">
        <v>11916.30000000001</v>
      </c>
      <c r="E1160" s="14">
        <v>43252</v>
      </c>
      <c r="F1160" s="17">
        <v>20.7</v>
      </c>
      <c r="G1160" s="13">
        <v>11895.20000000001</v>
      </c>
    </row>
    <row r="1161" spans="1:7">
      <c r="A1161" s="13">
        <v>1161</v>
      </c>
      <c r="B1161" s="14">
        <v>43254</v>
      </c>
      <c r="C1161" s="17">
        <v>21.2</v>
      </c>
      <c r="D1161" s="13">
        <v>11937.500000000011</v>
      </c>
      <c r="E1161" s="14">
        <v>43253</v>
      </c>
      <c r="F1161" s="17">
        <v>21.1</v>
      </c>
      <c r="G1161" s="13">
        <v>11916.30000000001</v>
      </c>
    </row>
    <row r="1162" spans="1:7">
      <c r="A1162" s="13">
        <v>1162</v>
      </c>
      <c r="B1162" s="14">
        <v>43255</v>
      </c>
      <c r="C1162" s="17">
        <v>21.2</v>
      </c>
      <c r="D1162" s="13">
        <v>11958.700000000012</v>
      </c>
      <c r="E1162" s="14">
        <v>43254</v>
      </c>
      <c r="F1162" s="17">
        <v>21.2</v>
      </c>
      <c r="G1162" s="13">
        <v>11937.500000000011</v>
      </c>
    </row>
    <row r="1163" spans="1:7">
      <c r="A1163" s="13">
        <v>1163</v>
      </c>
      <c r="B1163" s="14">
        <v>43256</v>
      </c>
      <c r="C1163" s="17">
        <v>20.7</v>
      </c>
      <c r="D1163" s="13">
        <v>11979.400000000012</v>
      </c>
      <c r="E1163" s="14">
        <v>43255</v>
      </c>
      <c r="F1163" s="17">
        <v>21.2</v>
      </c>
      <c r="G1163" s="13">
        <v>11958.700000000012</v>
      </c>
    </row>
    <row r="1164" spans="1:7">
      <c r="A1164" s="13">
        <v>1164</v>
      </c>
      <c r="B1164" s="14">
        <v>43257</v>
      </c>
      <c r="C1164" s="17">
        <v>20</v>
      </c>
      <c r="D1164" s="13">
        <v>11999.400000000012</v>
      </c>
      <c r="E1164" s="14">
        <v>43256</v>
      </c>
      <c r="F1164" s="17">
        <v>20.7</v>
      </c>
      <c r="G1164" s="13">
        <v>11979.400000000012</v>
      </c>
    </row>
    <row r="1165" spans="1:7">
      <c r="A1165" s="13">
        <v>1165</v>
      </c>
      <c r="B1165" s="14">
        <v>43258</v>
      </c>
      <c r="C1165" s="17">
        <v>20.8</v>
      </c>
      <c r="D1165" s="13">
        <v>12020.200000000012</v>
      </c>
      <c r="E1165" s="14">
        <v>43257</v>
      </c>
      <c r="F1165" s="17">
        <v>20</v>
      </c>
      <c r="G1165" s="13">
        <v>11999.400000000012</v>
      </c>
    </row>
    <row r="1166" spans="1:7">
      <c r="A1166" s="13">
        <v>1166</v>
      </c>
      <c r="B1166" s="14">
        <v>43259</v>
      </c>
      <c r="C1166" s="17">
        <v>22.8</v>
      </c>
      <c r="D1166" s="13">
        <v>12043.000000000011</v>
      </c>
      <c r="E1166" s="14">
        <v>43258</v>
      </c>
      <c r="F1166" s="17">
        <v>20.8</v>
      </c>
      <c r="G1166" s="13">
        <v>12020.200000000012</v>
      </c>
    </row>
    <row r="1167" spans="1:7">
      <c r="A1167" s="13">
        <v>1167</v>
      </c>
      <c r="B1167" s="14">
        <v>43260</v>
      </c>
      <c r="C1167" s="17">
        <v>22.1</v>
      </c>
      <c r="D1167" s="13">
        <v>12065.100000000011</v>
      </c>
      <c r="E1167" s="14">
        <v>43259</v>
      </c>
      <c r="F1167" s="17">
        <v>22.8</v>
      </c>
      <c r="G1167" s="13">
        <v>12043.000000000011</v>
      </c>
    </row>
    <row r="1168" spans="1:7">
      <c r="A1168" s="13">
        <v>1168</v>
      </c>
      <c r="B1168" s="14">
        <v>43261</v>
      </c>
      <c r="C1168" s="17">
        <v>20.7</v>
      </c>
      <c r="D1168" s="13">
        <v>12085.800000000012</v>
      </c>
      <c r="E1168" s="14">
        <v>43260</v>
      </c>
      <c r="F1168" s="17">
        <v>22.1</v>
      </c>
      <c r="G1168" s="13">
        <v>12065.100000000011</v>
      </c>
    </row>
    <row r="1169" spans="1:7">
      <c r="A1169" s="13">
        <v>1169</v>
      </c>
      <c r="B1169" s="14">
        <v>43262</v>
      </c>
      <c r="C1169" s="17">
        <v>21.3</v>
      </c>
      <c r="D1169" s="13">
        <v>12107.100000000011</v>
      </c>
      <c r="E1169" s="14">
        <v>43261</v>
      </c>
      <c r="F1169" s="17">
        <v>20.7</v>
      </c>
      <c r="G1169" s="13">
        <v>12085.800000000012</v>
      </c>
    </row>
    <row r="1170" spans="1:7">
      <c r="A1170" s="13">
        <v>1170</v>
      </c>
      <c r="B1170" s="14">
        <v>43263</v>
      </c>
      <c r="C1170" s="17">
        <v>18.899999999999999</v>
      </c>
      <c r="D1170" s="13">
        <v>12126.000000000011</v>
      </c>
      <c r="E1170" s="14">
        <v>43262</v>
      </c>
      <c r="F1170" s="17">
        <v>21.3</v>
      </c>
      <c r="G1170" s="13">
        <v>12107.100000000011</v>
      </c>
    </row>
    <row r="1171" spans="1:7">
      <c r="A1171" s="13">
        <v>1171</v>
      </c>
      <c r="B1171" s="14">
        <v>43264</v>
      </c>
      <c r="C1171" s="17">
        <v>14.9</v>
      </c>
      <c r="D1171" s="13">
        <v>12140.900000000011</v>
      </c>
      <c r="E1171" s="14">
        <v>43263</v>
      </c>
      <c r="F1171" s="17">
        <v>18.899999999999999</v>
      </c>
      <c r="G1171" s="13">
        <v>12126.000000000011</v>
      </c>
    </row>
    <row r="1172" spans="1:7">
      <c r="A1172" s="13">
        <v>1172</v>
      </c>
      <c r="B1172" s="14">
        <v>43265</v>
      </c>
      <c r="C1172" s="17">
        <v>15</v>
      </c>
      <c r="D1172" s="13">
        <v>12155.900000000011</v>
      </c>
      <c r="E1172" s="14">
        <v>43264</v>
      </c>
      <c r="F1172" s="17">
        <v>14.9</v>
      </c>
      <c r="G1172" s="13">
        <v>12140.900000000011</v>
      </c>
    </row>
    <row r="1173" spans="1:7">
      <c r="A1173" s="13">
        <v>1173</v>
      </c>
      <c r="B1173" s="14">
        <v>43266</v>
      </c>
      <c r="C1173" s="17">
        <v>17.5</v>
      </c>
      <c r="D1173" s="13">
        <v>12173.400000000011</v>
      </c>
      <c r="E1173" s="14">
        <v>43265</v>
      </c>
      <c r="F1173" s="17">
        <v>15</v>
      </c>
      <c r="G1173" s="13">
        <v>12155.900000000011</v>
      </c>
    </row>
    <row r="1174" spans="1:7">
      <c r="A1174" s="13">
        <v>1174</v>
      </c>
      <c r="B1174" s="14">
        <v>43267</v>
      </c>
      <c r="C1174" s="17">
        <v>19.7</v>
      </c>
      <c r="D1174" s="13">
        <v>12193.100000000011</v>
      </c>
      <c r="E1174" s="14">
        <v>43266</v>
      </c>
      <c r="F1174" s="17">
        <v>17.5</v>
      </c>
      <c r="G1174" s="13">
        <v>12173.400000000011</v>
      </c>
    </row>
    <row r="1175" spans="1:7">
      <c r="A1175" s="13">
        <v>1175</v>
      </c>
      <c r="B1175" s="14">
        <v>43268</v>
      </c>
      <c r="C1175" s="17">
        <v>21.2</v>
      </c>
      <c r="D1175" s="13">
        <v>12214.300000000012</v>
      </c>
      <c r="E1175" s="14">
        <v>43267</v>
      </c>
      <c r="F1175" s="17">
        <v>19.7</v>
      </c>
      <c r="G1175" s="13">
        <v>12193.100000000011</v>
      </c>
    </row>
    <row r="1176" spans="1:7">
      <c r="A1176" s="13">
        <v>1176</v>
      </c>
      <c r="B1176" s="14">
        <v>43269</v>
      </c>
      <c r="C1176" s="17">
        <v>20</v>
      </c>
      <c r="D1176" s="13">
        <v>12234.300000000012</v>
      </c>
      <c r="E1176" s="14">
        <v>43268</v>
      </c>
      <c r="F1176" s="17">
        <v>21.2</v>
      </c>
      <c r="G1176" s="13">
        <v>12214.300000000012</v>
      </c>
    </row>
    <row r="1177" spans="1:7">
      <c r="A1177" s="13">
        <v>1177</v>
      </c>
      <c r="B1177" s="14">
        <v>43270</v>
      </c>
      <c r="C1177" s="17">
        <v>20</v>
      </c>
      <c r="D1177" s="13">
        <v>12254.300000000012</v>
      </c>
      <c r="E1177" s="14">
        <v>43269</v>
      </c>
      <c r="F1177" s="17">
        <v>20</v>
      </c>
      <c r="G1177" s="13">
        <v>12234.300000000012</v>
      </c>
    </row>
    <row r="1178" spans="1:7">
      <c r="A1178" s="13">
        <v>1178</v>
      </c>
      <c r="B1178" s="14">
        <v>43271</v>
      </c>
      <c r="C1178" s="17">
        <v>22.9</v>
      </c>
      <c r="D1178" s="13">
        <v>12277.200000000012</v>
      </c>
      <c r="E1178" s="14">
        <v>43270</v>
      </c>
      <c r="F1178" s="17">
        <v>20</v>
      </c>
      <c r="G1178" s="13">
        <v>12254.300000000012</v>
      </c>
    </row>
    <row r="1179" spans="1:7">
      <c r="A1179" s="13">
        <v>1179</v>
      </c>
      <c r="B1179" s="14">
        <v>43272</v>
      </c>
      <c r="C1179" s="17">
        <v>21.6</v>
      </c>
      <c r="D1179" s="13">
        <v>12298.800000000012</v>
      </c>
      <c r="E1179" s="14">
        <v>43271</v>
      </c>
      <c r="F1179" s="17">
        <v>22.9</v>
      </c>
      <c r="G1179" s="13">
        <v>12277.200000000012</v>
      </c>
    </row>
    <row r="1180" spans="1:7">
      <c r="A1180" s="13">
        <v>1180</v>
      </c>
      <c r="B1180" s="14">
        <v>43273</v>
      </c>
      <c r="C1180" s="17">
        <v>12.3</v>
      </c>
      <c r="D1180" s="13">
        <v>12311.100000000011</v>
      </c>
      <c r="E1180" s="14">
        <v>43272</v>
      </c>
      <c r="F1180" s="17">
        <v>21.6</v>
      </c>
      <c r="G1180" s="13">
        <v>12298.800000000012</v>
      </c>
    </row>
    <row r="1181" spans="1:7">
      <c r="A1181" s="13">
        <v>1181</v>
      </c>
      <c r="B1181" s="14">
        <v>43274</v>
      </c>
      <c r="C1181" s="17">
        <v>12.7</v>
      </c>
      <c r="D1181" s="13">
        <v>12323.800000000012</v>
      </c>
      <c r="E1181" s="14">
        <v>43273</v>
      </c>
      <c r="F1181" s="17">
        <v>12.3</v>
      </c>
      <c r="G1181" s="13">
        <v>12311.100000000011</v>
      </c>
    </row>
    <row r="1182" spans="1:7">
      <c r="A1182" s="13">
        <v>1182</v>
      </c>
      <c r="B1182" s="14">
        <v>43275</v>
      </c>
      <c r="C1182" s="17">
        <v>14.1</v>
      </c>
      <c r="D1182" s="13">
        <v>12337.900000000012</v>
      </c>
      <c r="E1182" s="14">
        <v>43274</v>
      </c>
      <c r="F1182" s="17">
        <v>12.7</v>
      </c>
      <c r="G1182" s="13">
        <v>12323.800000000012</v>
      </c>
    </row>
    <row r="1183" spans="1:7">
      <c r="A1183" s="13">
        <v>1183</v>
      </c>
      <c r="B1183" s="14">
        <v>43276</v>
      </c>
      <c r="C1183" s="17">
        <v>15.4</v>
      </c>
      <c r="D1183" s="13">
        <v>12353.300000000012</v>
      </c>
      <c r="E1183" s="14">
        <v>43275</v>
      </c>
      <c r="F1183" s="17">
        <v>14.1</v>
      </c>
      <c r="G1183" s="13">
        <v>12337.900000000012</v>
      </c>
    </row>
    <row r="1184" spans="1:7">
      <c r="A1184" s="13">
        <v>1184</v>
      </c>
      <c r="B1184" s="14">
        <v>43277</v>
      </c>
      <c r="C1184" s="17">
        <v>16.899999999999999</v>
      </c>
      <c r="D1184" s="13">
        <v>12370.200000000012</v>
      </c>
      <c r="E1184" s="14">
        <v>43276</v>
      </c>
      <c r="F1184" s="17">
        <v>15.4</v>
      </c>
      <c r="G1184" s="13">
        <v>12353.300000000012</v>
      </c>
    </row>
    <row r="1185" spans="1:7">
      <c r="A1185" s="13">
        <v>1185</v>
      </c>
      <c r="B1185" s="14">
        <v>43278</v>
      </c>
      <c r="C1185" s="17">
        <v>16.5</v>
      </c>
      <c r="D1185" s="13">
        <v>12386.700000000012</v>
      </c>
      <c r="E1185" s="14">
        <v>43277</v>
      </c>
      <c r="F1185" s="17">
        <v>16.899999999999999</v>
      </c>
      <c r="G1185" s="13">
        <v>12370.200000000012</v>
      </c>
    </row>
    <row r="1186" spans="1:7">
      <c r="A1186" s="13">
        <v>1186</v>
      </c>
      <c r="B1186" s="14">
        <v>43279</v>
      </c>
      <c r="C1186" s="17">
        <v>16.899999999999999</v>
      </c>
      <c r="D1186" s="13">
        <v>12403.600000000011</v>
      </c>
      <c r="E1186" s="14">
        <v>43278</v>
      </c>
      <c r="F1186" s="17">
        <v>16.5</v>
      </c>
      <c r="G1186" s="13">
        <v>12386.700000000012</v>
      </c>
    </row>
    <row r="1187" spans="1:7">
      <c r="A1187" s="13">
        <v>1187</v>
      </c>
      <c r="B1187" s="14">
        <v>43280</v>
      </c>
      <c r="C1187" s="17">
        <v>22.3</v>
      </c>
      <c r="D1187" s="13">
        <v>12425.900000000011</v>
      </c>
      <c r="E1187" s="14">
        <v>43279</v>
      </c>
      <c r="F1187" s="17">
        <v>16.899999999999999</v>
      </c>
      <c r="G1187" s="13">
        <v>12403.600000000011</v>
      </c>
    </row>
    <row r="1188" spans="1:7">
      <c r="A1188" s="13">
        <v>1188</v>
      </c>
      <c r="B1188" s="14">
        <v>43281</v>
      </c>
      <c r="C1188" s="17">
        <v>17.3</v>
      </c>
      <c r="D1188" s="13">
        <v>12443.20000000001</v>
      </c>
      <c r="E1188" s="14">
        <v>43280</v>
      </c>
      <c r="F1188" s="17">
        <v>22.3</v>
      </c>
      <c r="G1188" s="13">
        <v>12425.900000000011</v>
      </c>
    </row>
    <row r="1189" spans="1:7">
      <c r="A1189" s="13">
        <v>1189</v>
      </c>
      <c r="B1189" s="14">
        <v>43282</v>
      </c>
      <c r="C1189" s="17">
        <v>14.8</v>
      </c>
      <c r="D1189" s="13">
        <v>12458.000000000009</v>
      </c>
      <c r="E1189" s="14">
        <v>43281</v>
      </c>
      <c r="F1189" s="17">
        <v>17.3</v>
      </c>
      <c r="G1189" s="13">
        <v>12443.20000000001</v>
      </c>
    </row>
    <row r="1190" spans="1:7">
      <c r="A1190" s="13">
        <v>1190</v>
      </c>
      <c r="B1190" s="14">
        <v>43283</v>
      </c>
      <c r="C1190" s="17">
        <v>16</v>
      </c>
      <c r="D1190" s="13">
        <v>12474.000000000009</v>
      </c>
      <c r="E1190" s="14">
        <v>43282</v>
      </c>
      <c r="F1190" s="17">
        <v>14.8</v>
      </c>
      <c r="G1190" s="13">
        <v>12458.000000000009</v>
      </c>
    </row>
    <row r="1191" spans="1:7">
      <c r="A1191" s="13">
        <v>1191</v>
      </c>
      <c r="B1191" s="14">
        <v>43284</v>
      </c>
      <c r="C1191" s="17">
        <v>18.8</v>
      </c>
      <c r="D1191" s="13">
        <v>12492.800000000008</v>
      </c>
      <c r="E1191" s="14">
        <v>43283</v>
      </c>
      <c r="F1191" s="17">
        <v>16</v>
      </c>
      <c r="G1191" s="13">
        <v>12474.000000000009</v>
      </c>
    </row>
    <row r="1192" spans="1:7">
      <c r="A1192" s="13">
        <v>1192</v>
      </c>
      <c r="B1192" s="14">
        <v>43285</v>
      </c>
      <c r="C1192" s="17">
        <v>21.8</v>
      </c>
      <c r="D1192" s="13">
        <v>12514.600000000008</v>
      </c>
      <c r="E1192" s="14">
        <v>43284</v>
      </c>
      <c r="F1192" s="17">
        <v>18.8</v>
      </c>
      <c r="G1192" s="13">
        <v>12492.800000000008</v>
      </c>
    </row>
    <row r="1193" spans="1:7">
      <c r="A1193" s="13">
        <v>1193</v>
      </c>
      <c r="B1193" s="14">
        <v>43286</v>
      </c>
      <c r="C1193" s="17">
        <v>23</v>
      </c>
      <c r="D1193" s="13">
        <v>12537.600000000008</v>
      </c>
      <c r="E1193" s="14">
        <v>43285</v>
      </c>
      <c r="F1193" s="17">
        <v>21.8</v>
      </c>
      <c r="G1193" s="13">
        <v>12514.600000000008</v>
      </c>
    </row>
    <row r="1194" spans="1:7">
      <c r="A1194" s="13">
        <v>1194</v>
      </c>
      <c r="B1194" s="14">
        <v>43287</v>
      </c>
      <c r="C1194" s="17">
        <v>19.399999999999999</v>
      </c>
      <c r="D1194" s="13">
        <v>12557.000000000007</v>
      </c>
      <c r="E1194" s="14">
        <v>43286</v>
      </c>
      <c r="F1194" s="17">
        <v>23</v>
      </c>
      <c r="G1194" s="13">
        <v>12537.600000000008</v>
      </c>
    </row>
    <row r="1195" spans="1:7">
      <c r="A1195" s="13">
        <v>1195</v>
      </c>
      <c r="B1195" s="14">
        <v>43288</v>
      </c>
      <c r="C1195" s="17">
        <v>19.600000000000001</v>
      </c>
      <c r="D1195" s="13">
        <v>12576.600000000008</v>
      </c>
      <c r="E1195" s="14">
        <v>43287</v>
      </c>
      <c r="F1195" s="17">
        <v>19.399999999999999</v>
      </c>
      <c r="G1195" s="13">
        <v>12557.000000000007</v>
      </c>
    </row>
    <row r="1196" spans="1:7">
      <c r="A1196" s="13">
        <v>1196</v>
      </c>
      <c r="B1196" s="14">
        <v>43289</v>
      </c>
      <c r="C1196" s="17">
        <v>20.3</v>
      </c>
      <c r="D1196" s="13">
        <v>12596.900000000007</v>
      </c>
      <c r="E1196" s="14">
        <v>43288</v>
      </c>
      <c r="F1196" s="17">
        <v>19.600000000000001</v>
      </c>
      <c r="G1196" s="13">
        <v>12576.600000000008</v>
      </c>
    </row>
    <row r="1197" spans="1:7">
      <c r="A1197" s="13">
        <v>1197</v>
      </c>
      <c r="B1197" s="14">
        <v>43290</v>
      </c>
      <c r="C1197" s="17">
        <v>21.2</v>
      </c>
      <c r="D1197" s="13">
        <v>12618.100000000008</v>
      </c>
      <c r="E1197" s="14">
        <v>43289</v>
      </c>
      <c r="F1197" s="17">
        <v>20.3</v>
      </c>
      <c r="G1197" s="13">
        <v>12596.900000000007</v>
      </c>
    </row>
    <row r="1198" spans="1:7">
      <c r="A1198" s="13">
        <v>1198</v>
      </c>
      <c r="B1198" s="14">
        <v>43291</v>
      </c>
      <c r="C1198" s="17">
        <v>17.8</v>
      </c>
      <c r="D1198" s="13">
        <v>12635.900000000007</v>
      </c>
      <c r="E1198" s="14">
        <v>43290</v>
      </c>
      <c r="F1198" s="17">
        <v>21.2</v>
      </c>
      <c r="G1198" s="13">
        <v>12618.100000000008</v>
      </c>
    </row>
    <row r="1199" spans="1:7">
      <c r="A1199" s="13">
        <v>1199</v>
      </c>
      <c r="B1199" s="14">
        <v>43292</v>
      </c>
      <c r="C1199" s="17">
        <v>16.100000000000001</v>
      </c>
      <c r="D1199" s="13">
        <v>12652.000000000007</v>
      </c>
      <c r="E1199" s="14">
        <v>43291</v>
      </c>
      <c r="F1199" s="17">
        <v>17.8</v>
      </c>
      <c r="G1199" s="13">
        <v>12635.900000000007</v>
      </c>
    </row>
    <row r="1200" spans="1:7">
      <c r="A1200" s="13">
        <v>1200</v>
      </c>
      <c r="B1200" s="14">
        <v>43293</v>
      </c>
      <c r="C1200" s="17">
        <v>15.9</v>
      </c>
      <c r="D1200" s="13">
        <v>12667.900000000007</v>
      </c>
      <c r="E1200" s="14">
        <v>43292</v>
      </c>
      <c r="F1200" s="17">
        <v>16.100000000000001</v>
      </c>
      <c r="G1200" s="13">
        <v>12652.000000000007</v>
      </c>
    </row>
    <row r="1201" spans="1:7">
      <c r="A1201" s="13">
        <v>1201</v>
      </c>
      <c r="B1201" s="14">
        <v>43294</v>
      </c>
      <c r="C1201" s="17">
        <v>21.4</v>
      </c>
      <c r="D1201" s="13">
        <v>12689.300000000007</v>
      </c>
      <c r="E1201" s="14">
        <v>43293</v>
      </c>
      <c r="F1201" s="17">
        <v>15.9</v>
      </c>
      <c r="G1201" s="13">
        <v>12667.900000000007</v>
      </c>
    </row>
    <row r="1202" spans="1:7">
      <c r="A1202" s="13">
        <v>1202</v>
      </c>
      <c r="B1202" s="14">
        <v>43295</v>
      </c>
      <c r="C1202" s="17">
        <v>21.5</v>
      </c>
      <c r="D1202" s="13">
        <v>12710.800000000007</v>
      </c>
      <c r="E1202" s="14">
        <v>43294</v>
      </c>
      <c r="F1202" s="17">
        <v>21.4</v>
      </c>
      <c r="G1202" s="13">
        <v>12689.300000000007</v>
      </c>
    </row>
    <row r="1203" spans="1:7">
      <c r="A1203" s="13">
        <v>1203</v>
      </c>
      <c r="B1203" s="14">
        <v>43296</v>
      </c>
      <c r="C1203" s="17">
        <v>21.4</v>
      </c>
      <c r="D1203" s="13">
        <v>12732.200000000006</v>
      </c>
      <c r="E1203" s="14">
        <v>43295</v>
      </c>
      <c r="F1203" s="17">
        <v>21.5</v>
      </c>
      <c r="G1203" s="13">
        <v>12710.800000000007</v>
      </c>
    </row>
    <row r="1204" spans="1:7">
      <c r="A1204" s="13">
        <v>1204</v>
      </c>
      <c r="B1204" s="14">
        <v>43297</v>
      </c>
      <c r="C1204" s="17">
        <v>21</v>
      </c>
      <c r="D1204" s="13">
        <v>12753.200000000006</v>
      </c>
      <c r="E1204" s="14">
        <v>43296</v>
      </c>
      <c r="F1204" s="17">
        <v>21.4</v>
      </c>
      <c r="G1204" s="13">
        <v>12732.200000000006</v>
      </c>
    </row>
    <row r="1205" spans="1:7">
      <c r="A1205" s="13">
        <v>1205</v>
      </c>
      <c r="B1205" s="14">
        <v>43298</v>
      </c>
      <c r="C1205" s="17">
        <v>21.6</v>
      </c>
      <c r="D1205" s="13">
        <v>12774.800000000007</v>
      </c>
      <c r="E1205" s="14">
        <v>43297</v>
      </c>
      <c r="F1205" s="17">
        <v>21</v>
      </c>
      <c r="G1205" s="13">
        <v>12753.200000000006</v>
      </c>
    </row>
    <row r="1206" spans="1:7">
      <c r="A1206" s="13">
        <v>1206</v>
      </c>
      <c r="B1206" s="14">
        <v>43299</v>
      </c>
      <c r="C1206" s="17">
        <v>23</v>
      </c>
      <c r="D1206" s="13">
        <v>12797.800000000007</v>
      </c>
      <c r="E1206" s="14">
        <v>43298</v>
      </c>
      <c r="F1206" s="17">
        <v>21.6</v>
      </c>
      <c r="G1206" s="13">
        <v>12774.800000000007</v>
      </c>
    </row>
    <row r="1207" spans="1:7">
      <c r="A1207" s="13">
        <v>1207</v>
      </c>
      <c r="B1207" s="14">
        <v>43300</v>
      </c>
      <c r="C1207" s="17">
        <v>21.7</v>
      </c>
      <c r="D1207" s="13">
        <v>12819.500000000007</v>
      </c>
      <c r="E1207" s="14">
        <v>43299</v>
      </c>
      <c r="F1207" s="17">
        <v>23</v>
      </c>
      <c r="G1207" s="13">
        <v>12797.800000000007</v>
      </c>
    </row>
    <row r="1208" spans="1:7">
      <c r="A1208" s="13">
        <v>1208</v>
      </c>
      <c r="B1208" s="14">
        <v>43301</v>
      </c>
      <c r="C1208" s="17">
        <v>21.8</v>
      </c>
      <c r="D1208" s="13">
        <v>12841.300000000007</v>
      </c>
      <c r="E1208" s="14">
        <v>43300</v>
      </c>
      <c r="F1208" s="17">
        <v>21.7</v>
      </c>
      <c r="G1208" s="13">
        <v>12819.500000000007</v>
      </c>
    </row>
    <row r="1209" spans="1:7">
      <c r="A1209" s="13">
        <v>1209</v>
      </c>
      <c r="B1209" s="14">
        <v>43302</v>
      </c>
      <c r="C1209" s="17">
        <v>22.9</v>
      </c>
      <c r="D1209" s="13">
        <v>12864.200000000006</v>
      </c>
      <c r="E1209" s="14">
        <v>43301</v>
      </c>
      <c r="F1209" s="17">
        <v>21.8</v>
      </c>
      <c r="G1209" s="13">
        <v>12841.300000000007</v>
      </c>
    </row>
    <row r="1210" spans="1:7">
      <c r="A1210" s="13">
        <v>1210</v>
      </c>
      <c r="B1210" s="14">
        <v>43303</v>
      </c>
      <c r="C1210" s="17">
        <v>22.4</v>
      </c>
      <c r="D1210" s="13">
        <v>12886.600000000006</v>
      </c>
      <c r="E1210" s="14">
        <v>43302</v>
      </c>
      <c r="F1210" s="17">
        <v>22.9</v>
      </c>
      <c r="G1210" s="13">
        <v>12864.200000000006</v>
      </c>
    </row>
    <row r="1211" spans="1:7">
      <c r="A1211" s="13">
        <v>1211</v>
      </c>
      <c r="B1211" s="14">
        <v>43304</v>
      </c>
      <c r="C1211" s="17">
        <v>23.5</v>
      </c>
      <c r="D1211" s="13">
        <v>12910.100000000006</v>
      </c>
      <c r="E1211" s="14">
        <v>43303</v>
      </c>
      <c r="F1211" s="17">
        <v>22.4</v>
      </c>
      <c r="G1211" s="13">
        <v>12886.600000000006</v>
      </c>
    </row>
    <row r="1212" spans="1:7">
      <c r="A1212" s="13">
        <v>1212</v>
      </c>
      <c r="B1212" s="14">
        <v>43305</v>
      </c>
      <c r="C1212" s="17">
        <v>24.1</v>
      </c>
      <c r="D1212" s="13">
        <v>12934.200000000006</v>
      </c>
      <c r="E1212" s="14">
        <v>43304</v>
      </c>
      <c r="F1212" s="17">
        <v>23.5</v>
      </c>
      <c r="G1212" s="13">
        <v>12910.100000000006</v>
      </c>
    </row>
    <row r="1213" spans="1:7">
      <c r="A1213" s="13">
        <v>1213</v>
      </c>
      <c r="B1213" s="14">
        <v>43306</v>
      </c>
      <c r="C1213" s="17">
        <v>24.6</v>
      </c>
      <c r="D1213" s="13">
        <v>12958.800000000007</v>
      </c>
      <c r="E1213" s="14">
        <v>43305</v>
      </c>
      <c r="F1213" s="17">
        <v>24.1</v>
      </c>
      <c r="G1213" s="13">
        <v>12934.200000000006</v>
      </c>
    </row>
    <row r="1214" spans="1:7">
      <c r="A1214" s="13">
        <v>1214</v>
      </c>
      <c r="B1214" s="14">
        <v>43307</v>
      </c>
      <c r="C1214" s="17">
        <v>24.4</v>
      </c>
      <c r="D1214" s="13">
        <v>12983.200000000006</v>
      </c>
      <c r="E1214" s="14">
        <v>43306</v>
      </c>
      <c r="F1214" s="17">
        <v>24.6</v>
      </c>
      <c r="G1214" s="13">
        <v>12958.800000000007</v>
      </c>
    </row>
    <row r="1215" spans="1:7">
      <c r="A1215" s="13">
        <v>1215</v>
      </c>
      <c r="B1215" s="14">
        <v>43308</v>
      </c>
      <c r="C1215" s="17">
        <v>24.4</v>
      </c>
      <c r="D1215" s="13">
        <v>13007.600000000006</v>
      </c>
      <c r="E1215" s="14">
        <v>43307</v>
      </c>
      <c r="F1215" s="17">
        <v>24.4</v>
      </c>
      <c r="G1215" s="13">
        <v>12983.200000000006</v>
      </c>
    </row>
    <row r="1216" spans="1:7">
      <c r="A1216" s="13">
        <v>1216</v>
      </c>
      <c r="B1216" s="14">
        <v>43309</v>
      </c>
      <c r="C1216" s="17">
        <v>24.7</v>
      </c>
      <c r="D1216" s="13">
        <v>13032.300000000007</v>
      </c>
      <c r="E1216" s="14">
        <v>43308</v>
      </c>
      <c r="F1216" s="17">
        <v>24.4</v>
      </c>
      <c r="G1216" s="13">
        <v>13007.600000000006</v>
      </c>
    </row>
    <row r="1217" spans="1:7">
      <c r="A1217" s="13">
        <v>1217</v>
      </c>
      <c r="B1217" s="14">
        <v>43310</v>
      </c>
      <c r="C1217" s="17">
        <v>25.5</v>
      </c>
      <c r="D1217" s="13">
        <v>13057.800000000007</v>
      </c>
      <c r="E1217" s="14">
        <v>43309</v>
      </c>
      <c r="F1217" s="17">
        <v>24.7</v>
      </c>
      <c r="G1217" s="13">
        <v>13032.300000000007</v>
      </c>
    </row>
    <row r="1218" spans="1:7">
      <c r="A1218" s="13">
        <v>1218</v>
      </c>
      <c r="B1218" s="14">
        <v>43311</v>
      </c>
      <c r="C1218" s="17">
        <v>26.8</v>
      </c>
      <c r="D1218" s="13">
        <v>13084.600000000006</v>
      </c>
      <c r="E1218" s="14">
        <v>43310</v>
      </c>
      <c r="F1218" s="17">
        <v>25.5</v>
      </c>
      <c r="G1218" s="13">
        <v>13057.800000000007</v>
      </c>
    </row>
    <row r="1219" spans="1:7">
      <c r="A1219" s="13">
        <v>1219</v>
      </c>
      <c r="B1219" s="14">
        <v>43312</v>
      </c>
      <c r="C1219" s="17">
        <v>26.9</v>
      </c>
      <c r="D1219" s="13">
        <v>13111.500000000005</v>
      </c>
      <c r="E1219" s="14">
        <v>43311</v>
      </c>
      <c r="F1219" s="17">
        <v>26.8</v>
      </c>
      <c r="G1219" s="13">
        <v>13084.600000000006</v>
      </c>
    </row>
    <row r="1220" spans="1:7">
      <c r="A1220" s="13">
        <v>1220</v>
      </c>
      <c r="B1220" s="14">
        <v>43313</v>
      </c>
      <c r="C1220" s="17">
        <v>27.3</v>
      </c>
      <c r="D1220" s="13">
        <v>13138.800000000005</v>
      </c>
      <c r="E1220" s="24">
        <v>43312</v>
      </c>
      <c r="F1220" s="47"/>
      <c r="G1220" s="13"/>
    </row>
    <row r="1221" spans="1:7">
      <c r="A1221" s="13">
        <v>1221</v>
      </c>
      <c r="B1221" s="14">
        <v>43314</v>
      </c>
      <c r="C1221" s="17">
        <v>26.7</v>
      </c>
      <c r="D1221" s="13">
        <v>13165.500000000005</v>
      </c>
      <c r="E1221" s="14">
        <v>43313</v>
      </c>
      <c r="F1221" s="17">
        <v>27.3</v>
      </c>
      <c r="G1221" s="13">
        <v>13138.800000000005</v>
      </c>
    </row>
    <row r="1222" spans="1:7">
      <c r="A1222" s="13">
        <v>1222</v>
      </c>
      <c r="B1222" s="14">
        <v>43315</v>
      </c>
      <c r="C1222" s="17">
        <v>26.7</v>
      </c>
      <c r="D1222" s="13">
        <v>13192.200000000006</v>
      </c>
      <c r="E1222" s="14">
        <v>43314</v>
      </c>
      <c r="F1222" s="17">
        <v>26.7</v>
      </c>
      <c r="G1222" s="13">
        <v>13165.500000000005</v>
      </c>
    </row>
    <row r="1223" spans="1:7">
      <c r="A1223" s="13">
        <v>1223</v>
      </c>
      <c r="B1223" s="14">
        <v>43316</v>
      </c>
      <c r="C1223" s="17">
        <v>25.9</v>
      </c>
      <c r="D1223" s="13">
        <v>13218.100000000006</v>
      </c>
      <c r="E1223" s="14">
        <v>43315</v>
      </c>
      <c r="F1223" s="17">
        <v>26.7</v>
      </c>
      <c r="G1223" s="13">
        <v>13192.200000000006</v>
      </c>
    </row>
    <row r="1224" spans="1:7">
      <c r="A1224" s="13">
        <v>1224</v>
      </c>
      <c r="B1224" s="14">
        <v>43317</v>
      </c>
      <c r="C1224" s="17">
        <v>22.8</v>
      </c>
      <c r="D1224" s="13">
        <v>13240.900000000005</v>
      </c>
      <c r="E1224" s="14">
        <v>43316</v>
      </c>
      <c r="F1224" s="17">
        <v>25.9</v>
      </c>
      <c r="G1224" s="13">
        <v>13218.100000000006</v>
      </c>
    </row>
    <row r="1225" spans="1:7">
      <c r="A1225" s="13">
        <v>1225</v>
      </c>
      <c r="B1225" s="14">
        <v>43318</v>
      </c>
      <c r="C1225" s="17">
        <v>22.4</v>
      </c>
      <c r="D1225" s="13">
        <v>13263.300000000005</v>
      </c>
      <c r="E1225" s="14">
        <v>43317</v>
      </c>
      <c r="F1225" s="17">
        <v>22.8</v>
      </c>
      <c r="G1225" s="13">
        <v>13240.900000000005</v>
      </c>
    </row>
    <row r="1226" spans="1:7">
      <c r="A1226" s="13">
        <v>1226</v>
      </c>
      <c r="B1226" s="14">
        <v>43319</v>
      </c>
      <c r="C1226" s="17">
        <v>24.5</v>
      </c>
      <c r="D1226" s="13">
        <v>13287.800000000005</v>
      </c>
      <c r="E1226" s="14">
        <v>43318</v>
      </c>
      <c r="F1226" s="17">
        <v>22.4</v>
      </c>
      <c r="G1226" s="13">
        <v>13263.300000000005</v>
      </c>
    </row>
    <row r="1227" spans="1:7">
      <c r="A1227" s="13">
        <v>1227</v>
      </c>
      <c r="B1227" s="14">
        <v>43320</v>
      </c>
      <c r="C1227" s="17">
        <v>25.4</v>
      </c>
      <c r="D1227" s="13">
        <v>13313.200000000004</v>
      </c>
      <c r="E1227" s="14">
        <v>43319</v>
      </c>
      <c r="F1227" s="17">
        <v>24.5</v>
      </c>
      <c r="G1227" s="13">
        <v>13287.800000000005</v>
      </c>
    </row>
    <row r="1228" spans="1:7">
      <c r="A1228" s="13">
        <v>1228</v>
      </c>
      <c r="B1228" s="14">
        <v>43321</v>
      </c>
      <c r="C1228" s="17">
        <v>25.4</v>
      </c>
      <c r="D1228" s="13">
        <v>13338.600000000004</v>
      </c>
      <c r="E1228" s="14">
        <v>43320</v>
      </c>
      <c r="F1228" s="17">
        <v>25.4</v>
      </c>
      <c r="G1228" s="13">
        <v>13313.200000000004</v>
      </c>
    </row>
    <row r="1229" spans="1:7">
      <c r="A1229" s="13">
        <v>1229</v>
      </c>
      <c r="B1229" s="14">
        <v>43322</v>
      </c>
      <c r="C1229" s="17">
        <v>20.9</v>
      </c>
      <c r="D1229" s="13">
        <v>13359.500000000004</v>
      </c>
      <c r="E1229" s="14">
        <v>43321</v>
      </c>
      <c r="F1229" s="17">
        <v>25.4</v>
      </c>
      <c r="G1229" s="13">
        <v>13338.600000000004</v>
      </c>
    </row>
    <row r="1230" spans="1:7">
      <c r="A1230" s="13">
        <v>1230</v>
      </c>
      <c r="B1230" s="14">
        <v>43323</v>
      </c>
      <c r="C1230" s="17">
        <v>19.899999999999999</v>
      </c>
      <c r="D1230" s="13">
        <v>13379.400000000003</v>
      </c>
      <c r="E1230" s="14">
        <v>43322</v>
      </c>
      <c r="F1230" s="17">
        <v>20.9</v>
      </c>
      <c r="G1230" s="13">
        <v>13359.500000000004</v>
      </c>
    </row>
    <row r="1231" spans="1:7">
      <c r="A1231" s="13">
        <v>1231</v>
      </c>
      <c r="B1231" s="14">
        <v>43324</v>
      </c>
      <c r="C1231" s="17">
        <v>20.399999999999999</v>
      </c>
      <c r="D1231" s="13">
        <v>13399.800000000003</v>
      </c>
      <c r="E1231" s="14">
        <v>43323</v>
      </c>
      <c r="F1231" s="17">
        <v>19.899999999999999</v>
      </c>
      <c r="G1231" s="13">
        <v>13379.400000000003</v>
      </c>
    </row>
    <row r="1232" spans="1:7">
      <c r="A1232" s="13">
        <v>1232</v>
      </c>
      <c r="B1232" s="14">
        <v>43325</v>
      </c>
      <c r="C1232" s="17">
        <v>22.7</v>
      </c>
      <c r="D1232" s="13">
        <v>13422.500000000004</v>
      </c>
      <c r="E1232" s="14">
        <v>43324</v>
      </c>
      <c r="F1232" s="17">
        <v>20.399999999999999</v>
      </c>
      <c r="G1232" s="13">
        <v>13399.800000000003</v>
      </c>
    </row>
    <row r="1233" spans="1:7">
      <c r="A1233" s="13">
        <v>1233</v>
      </c>
      <c r="B1233" s="14">
        <v>43326</v>
      </c>
      <c r="C1233" s="17">
        <v>21.5</v>
      </c>
      <c r="D1233" s="13">
        <v>13444.000000000004</v>
      </c>
      <c r="E1233" s="14">
        <v>43325</v>
      </c>
      <c r="F1233" s="17">
        <v>22.7</v>
      </c>
      <c r="G1233" s="13">
        <v>13422.500000000004</v>
      </c>
    </row>
    <row r="1234" spans="1:7">
      <c r="A1234" s="13">
        <v>1234</v>
      </c>
      <c r="B1234" s="14">
        <v>43327</v>
      </c>
      <c r="C1234" s="17">
        <v>21</v>
      </c>
      <c r="D1234" s="13">
        <v>13465.000000000004</v>
      </c>
      <c r="E1234" s="14">
        <v>43326</v>
      </c>
      <c r="F1234" s="17">
        <v>21.5</v>
      </c>
      <c r="G1234" s="13">
        <v>13444.000000000004</v>
      </c>
    </row>
    <row r="1235" spans="1:7">
      <c r="A1235" s="13">
        <v>1235</v>
      </c>
      <c r="B1235" s="14">
        <v>43328</v>
      </c>
      <c r="C1235" s="17">
        <v>22.5</v>
      </c>
      <c r="D1235" s="13">
        <v>13487.500000000004</v>
      </c>
      <c r="E1235" s="14">
        <v>43327</v>
      </c>
      <c r="F1235" s="17">
        <v>21</v>
      </c>
      <c r="G1235" s="13">
        <v>13465.000000000004</v>
      </c>
    </row>
    <row r="1236" spans="1:7">
      <c r="A1236" s="13">
        <v>1236</v>
      </c>
      <c r="B1236" s="14">
        <v>43329</v>
      </c>
      <c r="C1236" s="17">
        <v>23.2</v>
      </c>
      <c r="D1236" s="13">
        <v>13510.700000000004</v>
      </c>
      <c r="E1236" s="14">
        <v>43328</v>
      </c>
      <c r="F1236" s="17">
        <v>22.5</v>
      </c>
      <c r="G1236" s="13">
        <v>13487.500000000004</v>
      </c>
    </row>
    <row r="1237" spans="1:7">
      <c r="A1237" s="13">
        <v>1237</v>
      </c>
      <c r="B1237" s="14">
        <v>43330</v>
      </c>
      <c r="C1237" s="17">
        <v>23.4</v>
      </c>
      <c r="D1237" s="13">
        <v>13534.100000000004</v>
      </c>
      <c r="E1237" s="14">
        <v>43329</v>
      </c>
      <c r="F1237" s="17">
        <v>23.2</v>
      </c>
      <c r="G1237" s="13">
        <v>13510.700000000004</v>
      </c>
    </row>
    <row r="1238" spans="1:7">
      <c r="A1238" s="13">
        <v>1238</v>
      </c>
      <c r="B1238" s="14">
        <v>43331</v>
      </c>
      <c r="C1238" s="17">
        <v>25.3</v>
      </c>
      <c r="D1238" s="13">
        <v>13559.400000000003</v>
      </c>
      <c r="E1238" s="14">
        <v>43330</v>
      </c>
      <c r="F1238" s="17">
        <v>23.4</v>
      </c>
      <c r="G1238" s="13">
        <v>13534.100000000004</v>
      </c>
    </row>
    <row r="1239" spans="1:7">
      <c r="A1239" s="13">
        <v>1239</v>
      </c>
      <c r="B1239" s="14">
        <v>43332</v>
      </c>
      <c r="C1239" s="17">
        <v>25</v>
      </c>
      <c r="D1239" s="13">
        <v>13584.400000000003</v>
      </c>
      <c r="E1239" s="14">
        <v>43331</v>
      </c>
      <c r="F1239" s="17">
        <v>25.3</v>
      </c>
      <c r="G1239" s="13">
        <v>13559.400000000003</v>
      </c>
    </row>
    <row r="1240" spans="1:7">
      <c r="A1240" s="13">
        <v>1240</v>
      </c>
      <c r="B1240" s="14">
        <v>43333</v>
      </c>
      <c r="C1240" s="17">
        <v>22.2</v>
      </c>
      <c r="D1240" s="13">
        <v>13606.600000000004</v>
      </c>
      <c r="E1240" s="14">
        <v>43332</v>
      </c>
      <c r="F1240" s="17">
        <v>25</v>
      </c>
      <c r="G1240" s="13">
        <v>13584.400000000003</v>
      </c>
    </row>
    <row r="1241" spans="1:7">
      <c r="A1241" s="13">
        <v>1241</v>
      </c>
      <c r="B1241" s="14">
        <v>43334</v>
      </c>
      <c r="C1241" s="17">
        <v>23.7</v>
      </c>
      <c r="D1241" s="13">
        <v>13630.300000000005</v>
      </c>
      <c r="E1241" s="14">
        <v>43333</v>
      </c>
      <c r="F1241" s="17">
        <v>22.2</v>
      </c>
      <c r="G1241" s="13">
        <v>13606.600000000004</v>
      </c>
    </row>
    <row r="1242" spans="1:7">
      <c r="A1242" s="13">
        <v>1242</v>
      </c>
      <c r="B1242" s="14">
        <v>43335</v>
      </c>
      <c r="C1242" s="17">
        <v>24.5</v>
      </c>
      <c r="D1242" s="13">
        <v>13654.800000000005</v>
      </c>
      <c r="E1242" s="14">
        <v>43334</v>
      </c>
      <c r="F1242" s="17">
        <v>23.7</v>
      </c>
      <c r="G1242" s="13">
        <v>13630.300000000005</v>
      </c>
    </row>
    <row r="1243" spans="1:7">
      <c r="A1243" s="13">
        <v>1243</v>
      </c>
      <c r="B1243" s="14">
        <v>43336</v>
      </c>
      <c r="C1243" s="17">
        <v>20.7</v>
      </c>
      <c r="D1243" s="13">
        <v>13675.500000000005</v>
      </c>
      <c r="E1243" s="14">
        <v>43335</v>
      </c>
      <c r="F1243" s="17">
        <v>24.5</v>
      </c>
      <c r="G1243" s="13">
        <v>13654.800000000005</v>
      </c>
    </row>
    <row r="1244" spans="1:7">
      <c r="A1244" s="13">
        <v>1244</v>
      </c>
      <c r="B1244" s="14">
        <v>43337</v>
      </c>
      <c r="C1244" s="17">
        <v>16.8</v>
      </c>
      <c r="D1244" s="13">
        <v>13692.300000000005</v>
      </c>
      <c r="E1244" s="14">
        <v>43336</v>
      </c>
      <c r="F1244" s="17">
        <v>20.7</v>
      </c>
      <c r="G1244" s="13">
        <v>13675.500000000005</v>
      </c>
    </row>
    <row r="1245" spans="1:7">
      <c r="A1245" s="13">
        <v>1245</v>
      </c>
      <c r="B1245" s="14">
        <v>43338</v>
      </c>
      <c r="C1245" s="17">
        <v>15.2</v>
      </c>
      <c r="D1245" s="13">
        <v>13707.500000000005</v>
      </c>
      <c r="E1245" s="14">
        <v>43337</v>
      </c>
      <c r="F1245" s="17">
        <v>16.8</v>
      </c>
      <c r="G1245" s="13">
        <v>13692.300000000005</v>
      </c>
    </row>
    <row r="1246" spans="1:7">
      <c r="A1246" s="13">
        <v>1246</v>
      </c>
      <c r="B1246" s="14">
        <v>43339</v>
      </c>
      <c r="C1246" s="17">
        <v>17.2</v>
      </c>
      <c r="D1246" s="13">
        <v>13724.700000000006</v>
      </c>
      <c r="E1246" s="14">
        <v>43338</v>
      </c>
      <c r="F1246" s="17">
        <v>15.2</v>
      </c>
      <c r="G1246" s="13">
        <v>13707.500000000005</v>
      </c>
    </row>
    <row r="1247" spans="1:7">
      <c r="A1247" s="13">
        <v>1247</v>
      </c>
      <c r="B1247" s="14">
        <v>43340</v>
      </c>
      <c r="C1247" s="17">
        <v>19.2</v>
      </c>
      <c r="D1247" s="13">
        <v>13743.900000000007</v>
      </c>
      <c r="E1247" s="14">
        <v>43339</v>
      </c>
      <c r="F1247" s="17">
        <v>17.2</v>
      </c>
      <c r="G1247" s="13">
        <v>13724.700000000006</v>
      </c>
    </row>
    <row r="1248" spans="1:7">
      <c r="A1248" s="13">
        <v>1248</v>
      </c>
      <c r="B1248" s="14">
        <v>43341</v>
      </c>
      <c r="C1248" s="17">
        <v>20.100000000000001</v>
      </c>
      <c r="D1248" s="13">
        <v>13764.000000000007</v>
      </c>
      <c r="E1248" s="14">
        <v>43340</v>
      </c>
      <c r="F1248" s="17">
        <v>19.2</v>
      </c>
      <c r="G1248" s="13">
        <v>13743.900000000007</v>
      </c>
    </row>
    <row r="1249" spans="1:7">
      <c r="A1249" s="13">
        <v>1249</v>
      </c>
      <c r="B1249" s="14">
        <v>43342</v>
      </c>
      <c r="C1249" s="17">
        <v>19.100000000000001</v>
      </c>
      <c r="D1249" s="13">
        <v>13783.100000000008</v>
      </c>
      <c r="E1249" s="14">
        <v>43341</v>
      </c>
      <c r="F1249" s="17">
        <v>20.100000000000001</v>
      </c>
      <c r="G1249" s="13">
        <v>13764.000000000007</v>
      </c>
    </row>
    <row r="1250" spans="1:7">
      <c r="A1250" s="13">
        <v>1250</v>
      </c>
      <c r="B1250" s="14">
        <v>43343</v>
      </c>
      <c r="C1250" s="17">
        <v>15.8</v>
      </c>
      <c r="D1250" s="13">
        <v>13798.900000000007</v>
      </c>
      <c r="E1250" s="14">
        <v>43342</v>
      </c>
      <c r="F1250" s="17">
        <v>19.100000000000001</v>
      </c>
      <c r="G1250" s="13">
        <v>13783.100000000008</v>
      </c>
    </row>
    <row r="1251" spans="1:7">
      <c r="A1251" s="13">
        <v>1251</v>
      </c>
      <c r="B1251" s="14">
        <v>43344</v>
      </c>
      <c r="C1251" s="17">
        <v>14.2</v>
      </c>
      <c r="D1251" s="13">
        <v>13813.100000000008</v>
      </c>
      <c r="E1251" s="14">
        <v>43343</v>
      </c>
      <c r="F1251" s="47"/>
      <c r="G1251" s="13"/>
    </row>
    <row r="1252" spans="1:7">
      <c r="A1252" s="13">
        <v>1252</v>
      </c>
      <c r="B1252" s="14">
        <v>43345</v>
      </c>
      <c r="C1252" s="17">
        <v>16.5</v>
      </c>
      <c r="D1252" s="13">
        <v>13829.600000000008</v>
      </c>
      <c r="E1252" s="14">
        <v>43344</v>
      </c>
      <c r="F1252" s="17">
        <v>14.2</v>
      </c>
      <c r="G1252" s="13">
        <v>13813.100000000008</v>
      </c>
    </row>
    <row r="1253" spans="1:7">
      <c r="A1253" s="13">
        <v>1253</v>
      </c>
      <c r="B1253" s="14">
        <v>43346</v>
      </c>
      <c r="C1253" s="17">
        <v>18.7</v>
      </c>
      <c r="D1253" s="13">
        <v>13848.300000000008</v>
      </c>
      <c r="E1253" s="14">
        <v>43345</v>
      </c>
      <c r="F1253" s="17">
        <v>16.5</v>
      </c>
      <c r="G1253" s="13">
        <v>13829.600000000008</v>
      </c>
    </row>
    <row r="1254" spans="1:7">
      <c r="A1254" s="13">
        <v>1254</v>
      </c>
      <c r="B1254" s="14">
        <v>43347</v>
      </c>
      <c r="C1254" s="17">
        <v>20.2</v>
      </c>
      <c r="D1254" s="13">
        <v>13868.500000000009</v>
      </c>
      <c r="E1254" s="14">
        <v>43346</v>
      </c>
      <c r="F1254" s="17">
        <v>18.7</v>
      </c>
      <c r="G1254" s="13">
        <v>13848.300000000008</v>
      </c>
    </row>
    <row r="1255" spans="1:7">
      <c r="A1255" s="13">
        <v>1255</v>
      </c>
      <c r="B1255" s="14">
        <v>43348</v>
      </c>
      <c r="C1255" s="17">
        <v>19.600000000000001</v>
      </c>
      <c r="D1255" s="13">
        <v>13888.100000000009</v>
      </c>
      <c r="E1255" s="14">
        <v>43347</v>
      </c>
      <c r="F1255" s="17">
        <v>20.2</v>
      </c>
      <c r="G1255" s="13">
        <v>13868.500000000009</v>
      </c>
    </row>
    <row r="1256" spans="1:7">
      <c r="A1256" s="13">
        <v>1256</v>
      </c>
      <c r="B1256" s="14">
        <v>43349</v>
      </c>
      <c r="C1256" s="17">
        <v>19.2</v>
      </c>
      <c r="D1256" s="13">
        <v>13907.30000000001</v>
      </c>
      <c r="E1256" s="14">
        <v>43348</v>
      </c>
      <c r="F1256" s="17">
        <v>19.600000000000001</v>
      </c>
      <c r="G1256" s="13">
        <v>13888.100000000009</v>
      </c>
    </row>
    <row r="1257" spans="1:7">
      <c r="A1257" s="13">
        <v>1257</v>
      </c>
      <c r="B1257" s="14">
        <v>43350</v>
      </c>
      <c r="C1257" s="17">
        <v>17.3</v>
      </c>
      <c r="D1257" s="13">
        <v>13924.600000000009</v>
      </c>
      <c r="E1257" s="14">
        <v>43349</v>
      </c>
      <c r="F1257" s="17">
        <v>19.2</v>
      </c>
      <c r="G1257" s="13">
        <v>13907.30000000001</v>
      </c>
    </row>
    <row r="1258" spans="1:7">
      <c r="A1258" s="13">
        <v>1258</v>
      </c>
      <c r="B1258" s="14">
        <v>43351</v>
      </c>
      <c r="C1258" s="17">
        <v>17.100000000000001</v>
      </c>
      <c r="D1258" s="13">
        <v>13941.70000000001</v>
      </c>
      <c r="E1258" s="14">
        <v>43350</v>
      </c>
      <c r="F1258" s="17">
        <v>17.3</v>
      </c>
      <c r="G1258" s="13">
        <v>13924.600000000009</v>
      </c>
    </row>
    <row r="1259" spans="1:7">
      <c r="A1259" s="13">
        <v>1259</v>
      </c>
      <c r="B1259" s="14">
        <v>43352</v>
      </c>
      <c r="C1259" s="17">
        <v>17</v>
      </c>
      <c r="D1259" s="13">
        <v>13958.70000000001</v>
      </c>
      <c r="E1259" s="14">
        <v>43351</v>
      </c>
      <c r="F1259" s="17">
        <v>17.100000000000001</v>
      </c>
      <c r="G1259" s="13">
        <v>13941.70000000001</v>
      </c>
    </row>
    <row r="1260" spans="1:7">
      <c r="A1260" s="13">
        <v>1260</v>
      </c>
      <c r="B1260" s="14">
        <v>43353</v>
      </c>
      <c r="C1260" s="17">
        <v>19</v>
      </c>
      <c r="D1260" s="13">
        <v>13977.70000000001</v>
      </c>
      <c r="E1260" s="14">
        <v>43352</v>
      </c>
      <c r="F1260" s="17">
        <v>17</v>
      </c>
      <c r="G1260" s="13">
        <v>13958.70000000001</v>
      </c>
    </row>
    <row r="1261" spans="1:7">
      <c r="A1261" s="13">
        <v>1261</v>
      </c>
      <c r="B1261" s="14">
        <v>43354</v>
      </c>
      <c r="C1261" s="17">
        <v>21.4</v>
      </c>
      <c r="D1261" s="13">
        <v>13999.100000000009</v>
      </c>
      <c r="E1261" s="14">
        <v>43353</v>
      </c>
      <c r="F1261" s="17">
        <v>19</v>
      </c>
      <c r="G1261" s="13">
        <v>13977.70000000001</v>
      </c>
    </row>
    <row r="1262" spans="1:7">
      <c r="A1262" s="13">
        <v>1262</v>
      </c>
      <c r="B1262" s="14">
        <v>43355</v>
      </c>
      <c r="C1262" s="17">
        <v>22.1</v>
      </c>
      <c r="D1262" s="13">
        <v>14021.20000000001</v>
      </c>
      <c r="E1262" s="14">
        <v>43354</v>
      </c>
      <c r="F1262" s="17">
        <v>21.4</v>
      </c>
      <c r="G1262" s="13">
        <v>13999.100000000009</v>
      </c>
    </row>
    <row r="1263" spans="1:7">
      <c r="A1263" s="13">
        <v>1263</v>
      </c>
      <c r="B1263" s="14">
        <v>43356</v>
      </c>
      <c r="C1263" s="17">
        <v>17.8</v>
      </c>
      <c r="D1263" s="13">
        <v>14039.000000000009</v>
      </c>
      <c r="E1263" s="14">
        <v>43355</v>
      </c>
      <c r="F1263" s="17">
        <v>22.1</v>
      </c>
      <c r="G1263" s="13">
        <v>14021.20000000001</v>
      </c>
    </row>
    <row r="1264" spans="1:7">
      <c r="A1264" s="13">
        <v>1264</v>
      </c>
      <c r="B1264" s="14">
        <v>43357</v>
      </c>
      <c r="C1264" s="17">
        <v>16.100000000000001</v>
      </c>
      <c r="D1264" s="13">
        <v>14055.100000000009</v>
      </c>
      <c r="E1264" s="14">
        <v>43356</v>
      </c>
      <c r="F1264" s="17">
        <v>17.8</v>
      </c>
      <c r="G1264" s="13">
        <v>14039.000000000009</v>
      </c>
    </row>
    <row r="1265" spans="1:7">
      <c r="A1265" s="13">
        <v>1265</v>
      </c>
      <c r="B1265" s="14">
        <v>43358</v>
      </c>
      <c r="C1265" s="17">
        <v>15.8</v>
      </c>
      <c r="D1265" s="13">
        <v>14070.900000000009</v>
      </c>
      <c r="E1265" s="14">
        <v>43357</v>
      </c>
      <c r="F1265" s="17">
        <v>16.100000000000001</v>
      </c>
      <c r="G1265" s="13">
        <v>14055.100000000009</v>
      </c>
    </row>
    <row r="1266" spans="1:7">
      <c r="A1266" s="13">
        <v>1266</v>
      </c>
      <c r="B1266" s="14">
        <v>43359</v>
      </c>
      <c r="C1266" s="17">
        <v>15.8</v>
      </c>
      <c r="D1266" s="13">
        <v>14086.700000000008</v>
      </c>
      <c r="E1266" s="14">
        <v>43358</v>
      </c>
      <c r="F1266" s="17">
        <v>15.8</v>
      </c>
      <c r="G1266" s="13">
        <v>14070.900000000009</v>
      </c>
    </row>
    <row r="1267" spans="1:7">
      <c r="A1267" s="13">
        <v>1267</v>
      </c>
      <c r="B1267" s="14">
        <v>43360</v>
      </c>
      <c r="C1267" s="17">
        <v>17.399999999999999</v>
      </c>
      <c r="D1267" s="13">
        <v>14104.100000000008</v>
      </c>
      <c r="E1267" s="14">
        <v>43359</v>
      </c>
      <c r="F1267" s="17">
        <v>15.8</v>
      </c>
      <c r="G1267" s="13">
        <v>14086.700000000008</v>
      </c>
    </row>
    <row r="1268" spans="1:7">
      <c r="A1268" s="13">
        <v>1268</v>
      </c>
      <c r="B1268" s="14">
        <v>43361</v>
      </c>
      <c r="C1268" s="17">
        <v>20.6</v>
      </c>
      <c r="D1268" s="13">
        <v>14124.700000000008</v>
      </c>
      <c r="E1268" s="14">
        <v>43360</v>
      </c>
      <c r="F1268" s="17">
        <v>17.399999999999999</v>
      </c>
      <c r="G1268" s="13">
        <v>14104.100000000008</v>
      </c>
    </row>
    <row r="1269" spans="1:7">
      <c r="A1269" s="13">
        <v>1269</v>
      </c>
      <c r="B1269" s="14">
        <v>43362</v>
      </c>
      <c r="C1269" s="17">
        <v>21.3</v>
      </c>
      <c r="D1269" s="13">
        <v>14146.000000000007</v>
      </c>
      <c r="E1269" s="14">
        <v>43361</v>
      </c>
      <c r="F1269" s="17">
        <v>20.6</v>
      </c>
      <c r="G1269" s="13">
        <v>14124.700000000008</v>
      </c>
    </row>
    <row r="1270" spans="1:7">
      <c r="A1270" s="13">
        <v>1270</v>
      </c>
      <c r="B1270" s="14">
        <v>43363</v>
      </c>
      <c r="C1270" s="17">
        <v>21.6</v>
      </c>
      <c r="D1270" s="13">
        <v>14167.600000000008</v>
      </c>
      <c r="E1270" s="14">
        <v>43362</v>
      </c>
      <c r="F1270" s="17">
        <v>21.3</v>
      </c>
      <c r="G1270" s="13">
        <v>14146.000000000007</v>
      </c>
    </row>
    <row r="1271" spans="1:7">
      <c r="A1271" s="13">
        <v>1271</v>
      </c>
      <c r="B1271" s="14">
        <v>43364</v>
      </c>
      <c r="C1271" s="17">
        <v>21</v>
      </c>
      <c r="D1271" s="13">
        <v>14188.600000000008</v>
      </c>
      <c r="E1271" s="14">
        <v>43363</v>
      </c>
      <c r="F1271" s="17">
        <v>21.6</v>
      </c>
      <c r="G1271" s="13">
        <v>14167.600000000008</v>
      </c>
    </row>
    <row r="1272" spans="1:7">
      <c r="A1272" s="13">
        <v>1272</v>
      </c>
      <c r="B1272" s="14">
        <v>43365</v>
      </c>
      <c r="C1272" s="17">
        <v>14.3</v>
      </c>
      <c r="D1272" s="13">
        <v>14202.900000000007</v>
      </c>
      <c r="E1272" s="14">
        <v>43364</v>
      </c>
      <c r="F1272" s="17">
        <v>21</v>
      </c>
      <c r="G1272" s="13">
        <v>14188.600000000008</v>
      </c>
    </row>
    <row r="1273" spans="1:7">
      <c r="A1273" s="13">
        <v>1273</v>
      </c>
      <c r="B1273" s="14">
        <v>43366</v>
      </c>
      <c r="C1273" s="17">
        <v>13.600000000000001</v>
      </c>
      <c r="D1273" s="13">
        <v>14216.500000000007</v>
      </c>
      <c r="E1273" s="14">
        <v>43365</v>
      </c>
      <c r="F1273" s="17">
        <v>14.3</v>
      </c>
      <c r="G1273" s="13">
        <v>14202.900000000007</v>
      </c>
    </row>
    <row r="1274" spans="1:7">
      <c r="A1274" s="13">
        <v>1274</v>
      </c>
      <c r="B1274" s="14">
        <v>43367</v>
      </c>
      <c r="C1274" s="17">
        <v>9.6000000000000014</v>
      </c>
      <c r="D1274" s="13">
        <v>14226.100000000008</v>
      </c>
      <c r="E1274" s="14">
        <v>43366</v>
      </c>
      <c r="F1274" s="17">
        <v>13.600000000000001</v>
      </c>
      <c r="G1274" s="13">
        <v>14216.500000000007</v>
      </c>
    </row>
    <row r="1275" spans="1:7">
      <c r="A1275" s="13">
        <v>1275</v>
      </c>
      <c r="B1275" s="14">
        <v>43368</v>
      </c>
      <c r="C1275" s="17">
        <v>7.8999999999999986</v>
      </c>
      <c r="D1275" s="13">
        <v>14234.000000000007</v>
      </c>
      <c r="E1275" s="14">
        <v>43367</v>
      </c>
      <c r="F1275" s="17">
        <v>9.6000000000000014</v>
      </c>
      <c r="G1275" s="13">
        <v>14226.100000000008</v>
      </c>
    </row>
    <row r="1276" spans="1:7">
      <c r="A1276" s="13">
        <v>1276</v>
      </c>
      <c r="B1276" s="14">
        <v>43369</v>
      </c>
      <c r="C1276" s="17">
        <v>8.6999999999999993</v>
      </c>
      <c r="D1276" s="13">
        <v>14242.700000000008</v>
      </c>
      <c r="E1276" s="14">
        <v>43368</v>
      </c>
      <c r="F1276" s="17">
        <v>7.8999999999999986</v>
      </c>
      <c r="G1276" s="13">
        <v>14234.000000000007</v>
      </c>
    </row>
    <row r="1277" spans="1:7">
      <c r="A1277" s="13">
        <v>1277</v>
      </c>
      <c r="B1277" s="14">
        <v>43370</v>
      </c>
      <c r="C1277" s="17">
        <v>13.7</v>
      </c>
      <c r="D1277" s="13">
        <v>14256.400000000009</v>
      </c>
      <c r="E1277" s="14">
        <v>43369</v>
      </c>
      <c r="F1277" s="17">
        <v>8.6999999999999993</v>
      </c>
      <c r="G1277" s="13">
        <v>14242.700000000008</v>
      </c>
    </row>
    <row r="1278" spans="1:7">
      <c r="A1278" s="13">
        <v>1278</v>
      </c>
      <c r="B1278" s="14">
        <v>43371</v>
      </c>
      <c r="C1278" s="17">
        <v>13</v>
      </c>
      <c r="D1278" s="13">
        <v>14269.400000000009</v>
      </c>
      <c r="E1278" s="14">
        <v>43370</v>
      </c>
      <c r="F1278" s="17">
        <v>13.7</v>
      </c>
      <c r="G1278" s="13">
        <v>14256.400000000009</v>
      </c>
    </row>
    <row r="1279" spans="1:7">
      <c r="A1279" s="13">
        <v>1279</v>
      </c>
      <c r="B1279" s="14">
        <v>43372</v>
      </c>
      <c r="C1279" s="17">
        <v>9</v>
      </c>
      <c r="D1279" s="13">
        <v>14278.400000000009</v>
      </c>
      <c r="E1279" s="14">
        <v>43371</v>
      </c>
      <c r="F1279" s="17">
        <v>13</v>
      </c>
      <c r="G1279" s="13">
        <v>14269.400000000009</v>
      </c>
    </row>
    <row r="1280" spans="1:7">
      <c r="A1280" s="13">
        <v>1280</v>
      </c>
      <c r="B1280" s="14">
        <v>43373</v>
      </c>
      <c r="C1280" s="17">
        <v>9.1999999999999993</v>
      </c>
      <c r="D1280" s="13">
        <v>14287.600000000009</v>
      </c>
      <c r="E1280" s="14">
        <v>43372</v>
      </c>
      <c r="F1280" s="17">
        <v>9</v>
      </c>
      <c r="G1280" s="13">
        <v>14278.400000000009</v>
      </c>
    </row>
    <row r="1281" spans="1:7">
      <c r="A1281" s="13">
        <v>1281</v>
      </c>
      <c r="B1281" s="14">
        <v>43374</v>
      </c>
      <c r="C1281" s="17">
        <v>6.8000000000000007</v>
      </c>
      <c r="D1281" s="13">
        <v>14294.400000000009</v>
      </c>
      <c r="E1281" s="24">
        <v>43373</v>
      </c>
      <c r="F1281" s="47"/>
      <c r="G1281" s="13"/>
    </row>
    <row r="1282" spans="1:7">
      <c r="A1282" s="13">
        <v>1282</v>
      </c>
      <c r="B1282" s="14">
        <v>43375</v>
      </c>
      <c r="C1282" s="17">
        <v>8.6999999999999993</v>
      </c>
      <c r="D1282" s="13">
        <v>14303.100000000009</v>
      </c>
      <c r="E1282" s="14">
        <v>43374</v>
      </c>
      <c r="F1282" s="17">
        <v>6.8000000000000007</v>
      </c>
      <c r="G1282" s="13">
        <v>14294.400000000009</v>
      </c>
    </row>
    <row r="1283" spans="1:7">
      <c r="A1283" s="13">
        <v>1283</v>
      </c>
      <c r="B1283" s="14">
        <v>43376</v>
      </c>
      <c r="C1283" s="17">
        <v>11.899999999999999</v>
      </c>
      <c r="D1283" s="13">
        <v>14315.000000000009</v>
      </c>
      <c r="E1283" s="14">
        <v>43375</v>
      </c>
      <c r="F1283" s="17">
        <v>8.6999999999999993</v>
      </c>
      <c r="G1283" s="13">
        <v>14303.100000000009</v>
      </c>
    </row>
    <row r="1284" spans="1:7">
      <c r="A1284" s="13">
        <v>1284</v>
      </c>
      <c r="B1284" s="14">
        <v>43377</v>
      </c>
      <c r="C1284" s="17">
        <v>10.600000000000001</v>
      </c>
      <c r="D1284" s="13">
        <v>14325.600000000009</v>
      </c>
      <c r="E1284" s="14">
        <v>43376</v>
      </c>
      <c r="F1284" s="17">
        <v>11.899999999999999</v>
      </c>
      <c r="G1284" s="13">
        <v>14315.000000000009</v>
      </c>
    </row>
    <row r="1285" spans="1:7">
      <c r="A1285" s="13">
        <v>1285</v>
      </c>
      <c r="B1285" s="14">
        <v>43378</v>
      </c>
      <c r="C1285" s="17">
        <v>10.600000000000001</v>
      </c>
      <c r="D1285" s="13">
        <v>14336.20000000001</v>
      </c>
      <c r="E1285" s="14">
        <v>43377</v>
      </c>
      <c r="F1285" s="17">
        <v>10.600000000000001</v>
      </c>
      <c r="G1285" s="13">
        <v>14325.600000000009</v>
      </c>
    </row>
    <row r="1286" spans="1:7">
      <c r="A1286" s="13">
        <v>1286</v>
      </c>
      <c r="B1286" s="14">
        <v>43379</v>
      </c>
      <c r="C1286" s="17">
        <v>12</v>
      </c>
      <c r="D1286" s="13">
        <v>14348.20000000001</v>
      </c>
      <c r="E1286" s="14">
        <v>43378</v>
      </c>
      <c r="F1286" s="17">
        <v>10.600000000000001</v>
      </c>
      <c r="G1286" s="13">
        <v>14336.20000000001</v>
      </c>
    </row>
    <row r="1287" spans="1:7">
      <c r="A1287" s="13">
        <v>1287</v>
      </c>
      <c r="B1287" s="14">
        <v>43380</v>
      </c>
      <c r="C1287" s="17">
        <v>12.8</v>
      </c>
      <c r="D1287" s="13">
        <v>14361.000000000009</v>
      </c>
      <c r="E1287" s="14">
        <v>43379</v>
      </c>
      <c r="F1287" s="17">
        <v>12</v>
      </c>
      <c r="G1287" s="13">
        <v>14348.20000000001</v>
      </c>
    </row>
    <row r="1288" spans="1:7">
      <c r="A1288" s="13">
        <v>1288</v>
      </c>
      <c r="B1288" s="14">
        <v>43381</v>
      </c>
      <c r="C1288" s="17">
        <v>11.100000000000001</v>
      </c>
      <c r="D1288" s="13">
        <v>14372.100000000009</v>
      </c>
      <c r="E1288" s="14">
        <v>43380</v>
      </c>
      <c r="F1288" s="17">
        <v>12.8</v>
      </c>
      <c r="G1288" s="13">
        <v>14361.000000000009</v>
      </c>
    </row>
    <row r="1289" spans="1:7">
      <c r="A1289" s="13">
        <v>1289</v>
      </c>
      <c r="B1289" s="14">
        <v>43382</v>
      </c>
      <c r="C1289" s="17">
        <v>10</v>
      </c>
      <c r="D1289" s="13">
        <v>14382.100000000009</v>
      </c>
      <c r="E1289" s="14">
        <v>43381</v>
      </c>
      <c r="F1289" s="17">
        <v>11.100000000000001</v>
      </c>
      <c r="G1289" s="13">
        <v>14372.100000000009</v>
      </c>
    </row>
    <row r="1290" spans="1:7">
      <c r="A1290" s="13">
        <v>1290</v>
      </c>
      <c r="B1290" s="14">
        <v>43383</v>
      </c>
      <c r="C1290" s="17">
        <v>14.2</v>
      </c>
      <c r="D1290" s="13">
        <v>14396.30000000001</v>
      </c>
      <c r="E1290" s="14">
        <v>43382</v>
      </c>
      <c r="F1290" s="17">
        <v>10</v>
      </c>
      <c r="G1290" s="13">
        <v>14382.100000000009</v>
      </c>
    </row>
    <row r="1291" spans="1:7">
      <c r="A1291" s="13">
        <v>1291</v>
      </c>
      <c r="B1291" s="14">
        <v>43384</v>
      </c>
      <c r="C1291" s="17">
        <v>16.600000000000001</v>
      </c>
      <c r="D1291" s="13">
        <v>14412.900000000011</v>
      </c>
      <c r="E1291" s="14">
        <v>43383</v>
      </c>
      <c r="F1291" s="17">
        <v>14.2</v>
      </c>
      <c r="G1291" s="13">
        <v>14396.30000000001</v>
      </c>
    </row>
    <row r="1292" spans="1:7">
      <c r="A1292" s="13">
        <v>1292</v>
      </c>
      <c r="B1292" s="14">
        <v>43385</v>
      </c>
      <c r="C1292" s="17">
        <v>15.1</v>
      </c>
      <c r="D1292" s="13">
        <v>14428.000000000011</v>
      </c>
      <c r="E1292" s="14">
        <v>43384</v>
      </c>
      <c r="F1292" s="17">
        <v>16.600000000000001</v>
      </c>
      <c r="G1292" s="13">
        <v>14412.900000000011</v>
      </c>
    </row>
    <row r="1293" spans="1:7">
      <c r="A1293" s="13">
        <v>1293</v>
      </c>
      <c r="B1293" s="14">
        <v>43386</v>
      </c>
      <c r="C1293" s="17">
        <v>14.5</v>
      </c>
      <c r="D1293" s="13">
        <v>14442.500000000011</v>
      </c>
      <c r="E1293" s="14">
        <v>43385</v>
      </c>
      <c r="F1293" s="17">
        <v>15.1</v>
      </c>
      <c r="G1293" s="13">
        <v>14428.000000000011</v>
      </c>
    </row>
    <row r="1294" spans="1:7">
      <c r="A1294" s="13">
        <v>1294</v>
      </c>
      <c r="B1294" s="14">
        <v>43387</v>
      </c>
      <c r="C1294" s="17">
        <v>15.6</v>
      </c>
      <c r="D1294" s="13">
        <v>14458.100000000011</v>
      </c>
      <c r="E1294" s="14">
        <v>43386</v>
      </c>
      <c r="F1294" s="17">
        <v>14.5</v>
      </c>
      <c r="G1294" s="13">
        <v>14442.500000000011</v>
      </c>
    </row>
    <row r="1295" spans="1:7">
      <c r="A1295" s="13">
        <v>1295</v>
      </c>
      <c r="B1295" s="14">
        <v>43388</v>
      </c>
      <c r="C1295" s="17">
        <v>15.6</v>
      </c>
      <c r="D1295" s="13">
        <v>14473.700000000012</v>
      </c>
      <c r="E1295" s="14">
        <v>43387</v>
      </c>
      <c r="F1295" s="17">
        <v>15.6</v>
      </c>
      <c r="G1295" s="13">
        <v>14458.100000000011</v>
      </c>
    </row>
    <row r="1296" spans="1:7">
      <c r="A1296" s="13">
        <v>1296</v>
      </c>
      <c r="B1296" s="14">
        <v>43389</v>
      </c>
      <c r="C1296" s="17">
        <v>13</v>
      </c>
      <c r="D1296" s="13">
        <v>14486.700000000012</v>
      </c>
      <c r="E1296" s="14">
        <v>43388</v>
      </c>
      <c r="F1296" s="17">
        <v>15.6</v>
      </c>
      <c r="G1296" s="13">
        <v>14473.700000000012</v>
      </c>
    </row>
    <row r="1297" spans="1:7">
      <c r="A1297" s="13">
        <v>1297</v>
      </c>
      <c r="B1297" s="14">
        <v>43390</v>
      </c>
      <c r="C1297" s="17">
        <v>11.3</v>
      </c>
      <c r="D1297" s="13">
        <v>14498.000000000011</v>
      </c>
      <c r="E1297" s="14">
        <v>43389</v>
      </c>
      <c r="F1297" s="17">
        <v>13</v>
      </c>
      <c r="G1297" s="13">
        <v>14486.700000000012</v>
      </c>
    </row>
    <row r="1298" spans="1:7">
      <c r="A1298" s="13">
        <v>1298</v>
      </c>
      <c r="B1298" s="14">
        <v>43391</v>
      </c>
      <c r="C1298" s="17">
        <v>11.100000000000001</v>
      </c>
      <c r="D1298" s="13">
        <v>14509.100000000011</v>
      </c>
      <c r="E1298" s="14">
        <v>43390</v>
      </c>
      <c r="F1298" s="17">
        <v>11.3</v>
      </c>
      <c r="G1298" s="13">
        <v>14498.000000000011</v>
      </c>
    </row>
    <row r="1299" spans="1:7">
      <c r="A1299" s="13">
        <v>1299</v>
      </c>
      <c r="B1299" s="14">
        <v>43392</v>
      </c>
      <c r="C1299" s="17">
        <v>11.8</v>
      </c>
      <c r="D1299" s="13">
        <v>14520.900000000011</v>
      </c>
      <c r="E1299" s="14">
        <v>43391</v>
      </c>
      <c r="F1299" s="17">
        <v>11.100000000000001</v>
      </c>
      <c r="G1299" s="13">
        <v>14509.100000000011</v>
      </c>
    </row>
    <row r="1300" spans="1:7">
      <c r="A1300" s="13">
        <v>1300</v>
      </c>
      <c r="B1300" s="14">
        <v>43393</v>
      </c>
      <c r="C1300" s="17">
        <v>10.3</v>
      </c>
      <c r="D1300" s="13">
        <v>14531.20000000001</v>
      </c>
      <c r="E1300" s="14">
        <v>43392</v>
      </c>
      <c r="F1300" s="17">
        <v>11.8</v>
      </c>
      <c r="G1300" s="13">
        <v>14520.900000000011</v>
      </c>
    </row>
    <row r="1301" spans="1:7">
      <c r="A1301" s="13">
        <v>1301</v>
      </c>
      <c r="B1301" s="14">
        <v>43394</v>
      </c>
      <c r="C1301" s="17">
        <v>8.6000000000000014</v>
      </c>
      <c r="D1301" s="13">
        <v>14539.80000000001</v>
      </c>
      <c r="E1301" s="14">
        <v>43393</v>
      </c>
      <c r="F1301" s="17">
        <v>10.3</v>
      </c>
      <c r="G1301" s="13">
        <v>14531.20000000001</v>
      </c>
    </row>
    <row r="1302" spans="1:7">
      <c r="A1302" s="13">
        <v>1302</v>
      </c>
      <c r="B1302" s="14">
        <v>43395</v>
      </c>
      <c r="C1302" s="17">
        <v>7</v>
      </c>
      <c r="D1302" s="13">
        <v>14546.80000000001</v>
      </c>
      <c r="E1302" s="14">
        <v>43394</v>
      </c>
      <c r="F1302" s="17">
        <v>8.6000000000000014</v>
      </c>
      <c r="G1302" s="13">
        <v>14539.80000000001</v>
      </c>
    </row>
    <row r="1303" spans="1:7">
      <c r="A1303" s="13">
        <v>1303</v>
      </c>
      <c r="B1303" s="14">
        <v>43396</v>
      </c>
      <c r="C1303" s="17">
        <v>7.8999999999999986</v>
      </c>
      <c r="D1303" s="13">
        <v>14554.70000000001</v>
      </c>
      <c r="E1303" s="14">
        <v>43395</v>
      </c>
      <c r="F1303" s="17">
        <v>7</v>
      </c>
      <c r="G1303" s="13">
        <v>14546.80000000001</v>
      </c>
    </row>
    <row r="1304" spans="1:7">
      <c r="A1304" s="13">
        <v>1304</v>
      </c>
      <c r="B1304" s="14">
        <v>43397</v>
      </c>
      <c r="C1304" s="17">
        <v>9.8000000000000007</v>
      </c>
      <c r="D1304" s="13">
        <v>14564.500000000009</v>
      </c>
      <c r="E1304" s="14">
        <v>43396</v>
      </c>
      <c r="F1304" s="17">
        <v>7.8999999999999986</v>
      </c>
      <c r="G1304" s="13">
        <v>14554.70000000001</v>
      </c>
    </row>
    <row r="1305" spans="1:7">
      <c r="A1305" s="13">
        <v>1305</v>
      </c>
      <c r="B1305" s="14">
        <v>43398</v>
      </c>
      <c r="C1305" s="17">
        <v>11.399999999999999</v>
      </c>
      <c r="D1305" s="13">
        <v>14575.900000000009</v>
      </c>
      <c r="E1305" s="14">
        <v>43397</v>
      </c>
      <c r="F1305" s="17">
        <v>9.8000000000000007</v>
      </c>
      <c r="G1305" s="13">
        <v>14564.500000000009</v>
      </c>
    </row>
    <row r="1306" spans="1:7">
      <c r="A1306" s="13">
        <v>1306</v>
      </c>
      <c r="B1306" s="14">
        <v>43399</v>
      </c>
      <c r="C1306" s="17">
        <v>10.3</v>
      </c>
      <c r="D1306" s="13">
        <v>14586.200000000008</v>
      </c>
      <c r="E1306" s="14">
        <v>43398</v>
      </c>
      <c r="F1306" s="17">
        <v>11.399999999999999</v>
      </c>
      <c r="G1306" s="13">
        <v>14575.900000000009</v>
      </c>
    </row>
    <row r="1307" spans="1:7">
      <c r="A1307" s="13">
        <v>1307</v>
      </c>
      <c r="B1307" s="14">
        <v>43400</v>
      </c>
      <c r="C1307" s="17">
        <v>7.8999999999999986</v>
      </c>
      <c r="D1307" s="13">
        <v>14594.100000000008</v>
      </c>
      <c r="E1307" s="14">
        <v>43399</v>
      </c>
      <c r="F1307" s="17">
        <v>10.3</v>
      </c>
      <c r="G1307" s="13">
        <v>14586.200000000008</v>
      </c>
    </row>
    <row r="1308" spans="1:7">
      <c r="A1308" s="13">
        <v>1308</v>
      </c>
      <c r="B1308" s="14">
        <v>43401</v>
      </c>
      <c r="C1308" s="17">
        <v>2.6999999999999993</v>
      </c>
      <c r="D1308" s="13">
        <v>14596.800000000008</v>
      </c>
      <c r="E1308" s="14">
        <v>43400</v>
      </c>
      <c r="F1308" s="17">
        <v>7.8999999999999986</v>
      </c>
      <c r="G1308" s="13">
        <v>14594.100000000008</v>
      </c>
    </row>
    <row r="1309" spans="1:7">
      <c r="A1309" s="13">
        <v>1309</v>
      </c>
      <c r="B1309" s="14">
        <v>43402</v>
      </c>
      <c r="C1309" s="17">
        <v>6</v>
      </c>
      <c r="D1309" s="13">
        <v>14602.800000000008</v>
      </c>
      <c r="E1309" s="14">
        <v>43401</v>
      </c>
      <c r="F1309" s="17">
        <v>2.6999999999999993</v>
      </c>
      <c r="G1309" s="13">
        <v>14596.800000000008</v>
      </c>
    </row>
    <row r="1310" spans="1:7">
      <c r="A1310" s="13">
        <v>1310</v>
      </c>
      <c r="B1310" s="14">
        <v>43403</v>
      </c>
      <c r="C1310" s="17">
        <v>15.4</v>
      </c>
      <c r="D1310" s="13">
        <v>14618.200000000008</v>
      </c>
      <c r="E1310" s="14">
        <v>43402</v>
      </c>
      <c r="F1310" s="17">
        <v>6</v>
      </c>
      <c r="G1310" s="13">
        <v>14602.800000000008</v>
      </c>
    </row>
    <row r="1311" spans="1:7">
      <c r="A1311" s="13">
        <v>1311</v>
      </c>
      <c r="B1311" s="14">
        <v>43404</v>
      </c>
      <c r="C1311" s="17">
        <v>8.6000000000000014</v>
      </c>
      <c r="D1311" s="13">
        <v>14626.800000000008</v>
      </c>
      <c r="E1311" s="14">
        <v>43403</v>
      </c>
      <c r="F1311" s="17">
        <v>15.4</v>
      </c>
      <c r="G1311" s="13">
        <v>14618.200000000008</v>
      </c>
    </row>
    <row r="1312" spans="1:7">
      <c r="A1312" s="13">
        <v>1312</v>
      </c>
      <c r="B1312" s="14">
        <v>43405</v>
      </c>
      <c r="C1312" s="17">
        <v>9.1999999999999993</v>
      </c>
      <c r="D1312" s="13">
        <v>14636.000000000009</v>
      </c>
      <c r="E1312" s="14">
        <v>43404</v>
      </c>
      <c r="F1312" s="47"/>
      <c r="G1312" s="13"/>
    </row>
    <row r="1313" spans="1:7">
      <c r="A1313" s="13">
        <v>1313</v>
      </c>
      <c r="B1313" s="14">
        <v>43406</v>
      </c>
      <c r="C1313" s="17">
        <v>8</v>
      </c>
      <c r="D1313" s="13">
        <v>14644.000000000009</v>
      </c>
      <c r="E1313" s="14">
        <v>43405</v>
      </c>
      <c r="F1313" s="17">
        <v>9.1999999999999993</v>
      </c>
      <c r="G1313" s="13">
        <v>14636.000000000009</v>
      </c>
    </row>
    <row r="1314" spans="1:7">
      <c r="A1314" s="13">
        <v>1314</v>
      </c>
      <c r="B1314" s="14">
        <v>43407</v>
      </c>
      <c r="C1314" s="17">
        <v>9</v>
      </c>
      <c r="D1314" s="13">
        <v>14653.000000000009</v>
      </c>
      <c r="E1314" s="14">
        <v>43406</v>
      </c>
      <c r="F1314" s="17">
        <v>8</v>
      </c>
      <c r="G1314" s="13">
        <v>14644.000000000009</v>
      </c>
    </row>
    <row r="1315" spans="1:7">
      <c r="A1315" s="13">
        <v>1315</v>
      </c>
      <c r="B1315" s="14">
        <v>43408</v>
      </c>
      <c r="C1315" s="17">
        <v>10.899999999999999</v>
      </c>
      <c r="D1315" s="13">
        <v>14663.900000000009</v>
      </c>
      <c r="E1315" s="14">
        <v>43407</v>
      </c>
      <c r="F1315" s="17">
        <v>9</v>
      </c>
      <c r="G1315" s="13">
        <v>14653.000000000009</v>
      </c>
    </row>
    <row r="1316" spans="1:7">
      <c r="A1316" s="13">
        <v>1316</v>
      </c>
      <c r="B1316" s="14">
        <v>43409</v>
      </c>
      <c r="C1316" s="17">
        <v>10.8</v>
      </c>
      <c r="D1316" s="13">
        <v>14674.700000000008</v>
      </c>
      <c r="E1316" s="14">
        <v>43408</v>
      </c>
      <c r="F1316" s="17">
        <v>10.899999999999999</v>
      </c>
      <c r="G1316" s="13">
        <v>14663.900000000009</v>
      </c>
    </row>
    <row r="1317" spans="1:7">
      <c r="A1317" s="13">
        <v>1317</v>
      </c>
      <c r="B1317" s="14">
        <v>43410</v>
      </c>
      <c r="C1317" s="17">
        <v>10.899999999999999</v>
      </c>
      <c r="D1317" s="13">
        <v>14685.600000000008</v>
      </c>
      <c r="E1317" s="14">
        <v>43409</v>
      </c>
      <c r="F1317" s="17">
        <v>10.8</v>
      </c>
      <c r="G1317" s="13">
        <v>14674.700000000008</v>
      </c>
    </row>
    <row r="1318" spans="1:7">
      <c r="A1318" s="13">
        <v>1318</v>
      </c>
      <c r="B1318" s="14">
        <v>43411</v>
      </c>
      <c r="C1318" s="17">
        <v>9.3999999999999986</v>
      </c>
      <c r="D1318" s="13">
        <v>14695.000000000007</v>
      </c>
      <c r="E1318" s="14">
        <v>43410</v>
      </c>
      <c r="F1318" s="17">
        <v>10.899999999999999</v>
      </c>
      <c r="G1318" s="13">
        <v>14685.600000000008</v>
      </c>
    </row>
    <row r="1319" spans="1:7">
      <c r="A1319" s="13">
        <v>1319</v>
      </c>
      <c r="B1319" s="14">
        <v>43412</v>
      </c>
      <c r="C1319" s="17">
        <v>10.100000000000001</v>
      </c>
      <c r="D1319" s="13">
        <v>14705.100000000008</v>
      </c>
      <c r="E1319" s="14">
        <v>43411</v>
      </c>
      <c r="F1319" s="17">
        <v>9.3999999999999986</v>
      </c>
      <c r="G1319" s="13">
        <v>14695.000000000007</v>
      </c>
    </row>
    <row r="1320" spans="1:7">
      <c r="A1320" s="13">
        <v>1320</v>
      </c>
      <c r="B1320" s="14">
        <v>43413</v>
      </c>
      <c r="C1320" s="17">
        <v>8.3000000000000007</v>
      </c>
      <c r="D1320" s="13">
        <v>14713.400000000007</v>
      </c>
      <c r="E1320" s="14">
        <v>43412</v>
      </c>
      <c r="F1320" s="17">
        <v>10.100000000000001</v>
      </c>
      <c r="G1320" s="13">
        <v>14705.100000000008</v>
      </c>
    </row>
    <row r="1321" spans="1:7">
      <c r="A1321" s="13">
        <v>1321</v>
      </c>
      <c r="B1321" s="14">
        <v>43414</v>
      </c>
      <c r="C1321" s="17">
        <v>9</v>
      </c>
      <c r="D1321" s="13">
        <v>14722.400000000007</v>
      </c>
      <c r="E1321" s="14">
        <v>43413</v>
      </c>
      <c r="F1321" s="17">
        <v>8.3000000000000007</v>
      </c>
      <c r="G1321" s="13">
        <v>14713.400000000007</v>
      </c>
    </row>
    <row r="1322" spans="1:7">
      <c r="A1322" s="13">
        <v>1322</v>
      </c>
      <c r="B1322" s="14">
        <v>43415</v>
      </c>
      <c r="C1322" s="17">
        <v>8.8999999999999986</v>
      </c>
      <c r="D1322" s="13">
        <v>14731.300000000007</v>
      </c>
      <c r="E1322" s="14">
        <v>43414</v>
      </c>
      <c r="F1322" s="17">
        <v>9</v>
      </c>
      <c r="G1322" s="13">
        <v>14722.400000000007</v>
      </c>
    </row>
    <row r="1323" spans="1:7">
      <c r="A1323" s="13">
        <v>1323</v>
      </c>
      <c r="B1323" s="14">
        <v>43416</v>
      </c>
      <c r="C1323" s="17">
        <v>7.6999999999999993</v>
      </c>
      <c r="D1323" s="13">
        <v>14739.000000000007</v>
      </c>
      <c r="E1323" s="14">
        <v>43415</v>
      </c>
      <c r="F1323" s="17">
        <v>8.8999999999999986</v>
      </c>
      <c r="G1323" s="13">
        <v>14731.300000000007</v>
      </c>
    </row>
    <row r="1324" spans="1:7">
      <c r="A1324" s="13">
        <v>1324</v>
      </c>
      <c r="B1324" s="14">
        <v>43417</v>
      </c>
      <c r="C1324" s="17">
        <v>8.6000000000000014</v>
      </c>
      <c r="D1324" s="13">
        <v>14747.600000000008</v>
      </c>
      <c r="E1324" s="14">
        <v>43416</v>
      </c>
      <c r="F1324" s="17">
        <v>7.6999999999999993</v>
      </c>
      <c r="G1324" s="13">
        <v>14739.000000000007</v>
      </c>
    </row>
    <row r="1325" spans="1:7">
      <c r="A1325" s="13">
        <v>1325</v>
      </c>
      <c r="B1325" s="14">
        <v>43418</v>
      </c>
      <c r="C1325" s="17">
        <v>6.1999999999999993</v>
      </c>
      <c r="D1325" s="13">
        <v>14753.800000000008</v>
      </c>
      <c r="E1325" s="14">
        <v>43417</v>
      </c>
      <c r="F1325" s="17">
        <v>8.6000000000000014</v>
      </c>
      <c r="G1325" s="13">
        <v>14747.600000000008</v>
      </c>
    </row>
    <row r="1326" spans="1:7">
      <c r="A1326" s="13">
        <v>1326</v>
      </c>
      <c r="B1326" s="14">
        <v>43419</v>
      </c>
      <c r="C1326" s="17">
        <v>3.6000000000000014</v>
      </c>
      <c r="D1326" s="13">
        <v>14757.400000000009</v>
      </c>
      <c r="E1326" s="14">
        <v>43418</v>
      </c>
      <c r="F1326" s="17">
        <v>6.1999999999999993</v>
      </c>
      <c r="G1326" s="13">
        <v>14753.800000000008</v>
      </c>
    </row>
    <row r="1327" spans="1:7">
      <c r="A1327" s="13">
        <v>1327</v>
      </c>
      <c r="B1327" s="14">
        <v>43420</v>
      </c>
      <c r="C1327" s="17">
        <v>0.60000000000000142</v>
      </c>
      <c r="D1327" s="13">
        <v>14758.000000000009</v>
      </c>
      <c r="E1327" s="14">
        <v>43419</v>
      </c>
      <c r="F1327" s="17">
        <v>3.6000000000000014</v>
      </c>
      <c r="G1327" s="13">
        <v>14757.400000000009</v>
      </c>
    </row>
    <row r="1328" spans="1:7">
      <c r="A1328" s="13">
        <v>1328</v>
      </c>
      <c r="B1328" s="14">
        <v>43421</v>
      </c>
      <c r="C1328" s="17">
        <v>1.3999999999999986</v>
      </c>
      <c r="D1328" s="13">
        <v>14759.400000000009</v>
      </c>
      <c r="E1328" s="14">
        <v>43420</v>
      </c>
      <c r="F1328" s="17">
        <v>0.60000000000000142</v>
      </c>
      <c r="G1328" s="13">
        <v>14758.000000000009</v>
      </c>
    </row>
    <row r="1329" spans="1:7">
      <c r="A1329" s="13">
        <v>1329</v>
      </c>
      <c r="B1329" s="14">
        <v>43422</v>
      </c>
      <c r="C1329" s="17">
        <v>-0.30000000000000071</v>
      </c>
      <c r="D1329" s="13">
        <v>14759.100000000009</v>
      </c>
      <c r="E1329" s="14">
        <v>43421</v>
      </c>
      <c r="F1329" s="17">
        <v>1.3999999999999986</v>
      </c>
      <c r="G1329" s="13">
        <v>14759.400000000009</v>
      </c>
    </row>
    <row r="1330" spans="1:7">
      <c r="A1330" s="13">
        <v>1330</v>
      </c>
      <c r="B1330" s="14">
        <v>43423</v>
      </c>
      <c r="C1330" s="17">
        <v>0.10000000000000142</v>
      </c>
      <c r="D1330" s="13">
        <v>14759.20000000001</v>
      </c>
      <c r="E1330" s="14">
        <v>43422</v>
      </c>
      <c r="F1330" s="17">
        <v>-0.30000000000000071</v>
      </c>
      <c r="G1330" s="13">
        <v>14759.100000000009</v>
      </c>
    </row>
    <row r="1331" spans="1:7">
      <c r="A1331" s="13">
        <v>1331</v>
      </c>
      <c r="B1331" s="14">
        <v>43424</v>
      </c>
      <c r="C1331" s="17">
        <v>0.19999999999999929</v>
      </c>
      <c r="D1331" s="13">
        <v>14759.400000000011</v>
      </c>
      <c r="E1331" s="14">
        <v>43423</v>
      </c>
      <c r="F1331" s="17">
        <v>0.10000000000000142</v>
      </c>
      <c r="G1331" s="13">
        <v>14759.20000000001</v>
      </c>
    </row>
    <row r="1332" spans="1:7">
      <c r="A1332" s="13">
        <v>1332</v>
      </c>
      <c r="B1332" s="14">
        <v>43425</v>
      </c>
      <c r="C1332" s="17">
        <v>1.1000000000000014</v>
      </c>
      <c r="D1332" s="13">
        <v>14760.500000000011</v>
      </c>
      <c r="E1332" s="14">
        <v>43424</v>
      </c>
      <c r="F1332" s="17">
        <v>0.19999999999999929</v>
      </c>
      <c r="G1332" s="13">
        <v>14759.400000000011</v>
      </c>
    </row>
    <row r="1333" spans="1:7">
      <c r="A1333" s="13">
        <v>1333</v>
      </c>
      <c r="B1333" s="14">
        <v>43426</v>
      </c>
      <c r="C1333" s="17">
        <v>1.8999999999999986</v>
      </c>
      <c r="D1333" s="13">
        <v>14762.400000000011</v>
      </c>
      <c r="E1333" s="14">
        <v>43425</v>
      </c>
      <c r="F1333" s="17">
        <v>1.1000000000000014</v>
      </c>
      <c r="G1333" s="13">
        <v>14760.500000000011</v>
      </c>
    </row>
    <row r="1334" spans="1:7">
      <c r="A1334" s="13">
        <v>1334</v>
      </c>
      <c r="B1334" s="14">
        <v>43427</v>
      </c>
      <c r="C1334" s="17">
        <v>3.8999999999999986</v>
      </c>
      <c r="D1334" s="13">
        <v>14766.30000000001</v>
      </c>
      <c r="E1334" s="14">
        <v>43426</v>
      </c>
      <c r="F1334" s="17">
        <v>1.8999999999999986</v>
      </c>
      <c r="G1334" s="13">
        <v>14762.400000000011</v>
      </c>
    </row>
    <row r="1335" spans="1:7">
      <c r="A1335" s="13">
        <v>1335</v>
      </c>
      <c r="B1335" s="14">
        <v>43428</v>
      </c>
      <c r="C1335" s="17">
        <v>5.1999999999999993</v>
      </c>
      <c r="D1335" s="13">
        <v>14771.500000000011</v>
      </c>
      <c r="E1335" s="14">
        <v>43427</v>
      </c>
      <c r="F1335" s="17">
        <v>3.8999999999999986</v>
      </c>
      <c r="G1335" s="13">
        <v>14766.30000000001</v>
      </c>
    </row>
    <row r="1336" spans="1:7">
      <c r="A1336" s="13">
        <v>1336</v>
      </c>
      <c r="B1336" s="14">
        <v>43429</v>
      </c>
      <c r="C1336" s="17">
        <v>3.3000000000000007</v>
      </c>
      <c r="D1336" s="13">
        <v>14774.80000000001</v>
      </c>
      <c r="E1336" s="14">
        <v>43428</v>
      </c>
      <c r="F1336" s="17">
        <v>5.1999999999999993</v>
      </c>
      <c r="G1336" s="13">
        <v>14771.500000000011</v>
      </c>
    </row>
    <row r="1337" spans="1:7">
      <c r="A1337" s="13">
        <v>1337</v>
      </c>
      <c r="B1337" s="14">
        <v>43430</v>
      </c>
      <c r="C1337" s="17">
        <v>2.8000000000000007</v>
      </c>
      <c r="D1337" s="13">
        <v>14777.600000000009</v>
      </c>
      <c r="E1337" s="14">
        <v>43429</v>
      </c>
      <c r="F1337" s="17">
        <v>3.3000000000000007</v>
      </c>
      <c r="G1337" s="13">
        <v>14774.80000000001</v>
      </c>
    </row>
    <row r="1338" spans="1:7">
      <c r="A1338" s="13">
        <v>1338</v>
      </c>
      <c r="B1338" s="14">
        <v>43431</v>
      </c>
      <c r="C1338" s="17">
        <v>-1.6000000000000014</v>
      </c>
      <c r="D1338" s="13">
        <v>14776.000000000009</v>
      </c>
      <c r="E1338" s="14">
        <v>43430</v>
      </c>
      <c r="F1338" s="17">
        <v>2.8000000000000007</v>
      </c>
      <c r="G1338" s="13">
        <v>14777.600000000009</v>
      </c>
    </row>
    <row r="1339" spans="1:7">
      <c r="A1339" s="13">
        <v>1339</v>
      </c>
      <c r="B1339" s="14">
        <v>43432</v>
      </c>
      <c r="C1339" s="17">
        <v>-3.7999999999999972</v>
      </c>
      <c r="D1339" s="13">
        <v>14772.20000000001</v>
      </c>
      <c r="E1339" s="14">
        <v>43431</v>
      </c>
      <c r="F1339" s="17">
        <v>-1.6000000000000014</v>
      </c>
      <c r="G1339" s="13">
        <v>14776.000000000009</v>
      </c>
    </row>
    <row r="1340" spans="1:7">
      <c r="A1340" s="13">
        <v>1340</v>
      </c>
      <c r="B1340" s="14">
        <v>43433</v>
      </c>
      <c r="C1340" s="17">
        <v>-3.6000000000000014</v>
      </c>
      <c r="D1340" s="13">
        <v>14768.600000000009</v>
      </c>
      <c r="E1340" s="14">
        <v>43432</v>
      </c>
      <c r="F1340" s="17">
        <v>-3.7999999999999972</v>
      </c>
      <c r="G1340" s="13">
        <v>14772.20000000001</v>
      </c>
    </row>
    <row r="1341" spans="1:7">
      <c r="A1341" s="13">
        <v>1341</v>
      </c>
      <c r="B1341" s="14">
        <v>43434</v>
      </c>
      <c r="C1341" s="17">
        <v>-2.2999999999999972</v>
      </c>
      <c r="D1341" s="13">
        <v>14766.30000000001</v>
      </c>
      <c r="E1341" s="14">
        <v>43433</v>
      </c>
      <c r="F1341" s="17">
        <v>-3.6000000000000014</v>
      </c>
      <c r="G1341" s="13">
        <v>14768.600000000009</v>
      </c>
    </row>
    <row r="1342" spans="1:7">
      <c r="A1342" s="13">
        <v>1342</v>
      </c>
      <c r="B1342" s="14">
        <v>43435</v>
      </c>
      <c r="C1342" s="17">
        <v>-1.6999999999999993</v>
      </c>
      <c r="D1342" s="13">
        <v>14764.600000000009</v>
      </c>
      <c r="E1342" s="24">
        <v>43434</v>
      </c>
      <c r="F1342" s="47"/>
      <c r="G1342" s="13"/>
    </row>
    <row r="1343" spans="1:7">
      <c r="A1343" s="13">
        <v>1343</v>
      </c>
      <c r="B1343" s="14">
        <v>43436</v>
      </c>
      <c r="C1343" s="17">
        <v>0.80000000000000071</v>
      </c>
      <c r="D1343" s="13">
        <v>14765.400000000009</v>
      </c>
      <c r="E1343" s="14">
        <v>43435</v>
      </c>
      <c r="F1343" s="17">
        <v>-1.6999999999999993</v>
      </c>
      <c r="G1343" s="13">
        <v>14764.600000000009</v>
      </c>
    </row>
    <row r="1344" spans="1:7">
      <c r="A1344" s="13">
        <v>1344</v>
      </c>
      <c r="B1344" s="14">
        <v>43437</v>
      </c>
      <c r="C1344" s="17">
        <v>8.3999999999999986</v>
      </c>
      <c r="D1344" s="13">
        <v>14773.800000000008</v>
      </c>
      <c r="E1344" s="14">
        <v>43436</v>
      </c>
      <c r="F1344" s="17">
        <v>0.80000000000000071</v>
      </c>
      <c r="G1344" s="13">
        <v>14765.400000000009</v>
      </c>
    </row>
    <row r="1345" spans="1:7">
      <c r="A1345" s="13">
        <v>1345</v>
      </c>
      <c r="B1345" s="14">
        <v>43438</v>
      </c>
      <c r="C1345" s="17">
        <v>6.3999999999999986</v>
      </c>
      <c r="D1345" s="13">
        <v>14780.200000000008</v>
      </c>
      <c r="E1345" s="14">
        <v>43437</v>
      </c>
      <c r="F1345" s="17">
        <v>8.3999999999999986</v>
      </c>
      <c r="G1345" s="13">
        <v>14773.800000000008</v>
      </c>
    </row>
    <row r="1346" spans="1:7">
      <c r="A1346" s="13">
        <v>1346</v>
      </c>
      <c r="B1346" s="14">
        <v>43439</v>
      </c>
      <c r="C1346" s="17">
        <v>0.60000000000000142</v>
      </c>
      <c r="D1346" s="13">
        <v>14780.800000000008</v>
      </c>
      <c r="E1346" s="14">
        <v>43438</v>
      </c>
      <c r="F1346" s="17">
        <v>6.3999999999999986</v>
      </c>
      <c r="G1346" s="13">
        <v>14780.200000000008</v>
      </c>
    </row>
    <row r="1347" spans="1:7">
      <c r="A1347" s="13">
        <v>1347</v>
      </c>
      <c r="B1347" s="14">
        <v>43440</v>
      </c>
      <c r="C1347" s="17">
        <v>1</v>
      </c>
      <c r="D1347" s="13">
        <v>14781.800000000008</v>
      </c>
      <c r="E1347" s="14">
        <v>43439</v>
      </c>
      <c r="F1347" s="17">
        <v>0.60000000000000142</v>
      </c>
      <c r="G1347" s="13">
        <v>14780.800000000008</v>
      </c>
    </row>
    <row r="1348" spans="1:7">
      <c r="A1348" s="13">
        <v>1348</v>
      </c>
      <c r="B1348" s="14">
        <v>43441</v>
      </c>
      <c r="C1348" s="17">
        <v>8.8000000000000007</v>
      </c>
      <c r="D1348" s="13">
        <v>14790.600000000008</v>
      </c>
      <c r="E1348" s="14">
        <v>43440</v>
      </c>
      <c r="F1348" s="17">
        <v>1</v>
      </c>
      <c r="G1348" s="13">
        <v>14781.800000000008</v>
      </c>
    </row>
    <row r="1349" spans="1:7">
      <c r="A1349" s="13">
        <v>1349</v>
      </c>
      <c r="B1349" s="14">
        <v>43442</v>
      </c>
      <c r="C1349" s="17">
        <v>6.8000000000000007</v>
      </c>
      <c r="D1349" s="13">
        <v>14797.400000000007</v>
      </c>
      <c r="E1349" s="14">
        <v>43441</v>
      </c>
      <c r="F1349" s="17">
        <v>8.8000000000000007</v>
      </c>
      <c r="G1349" s="13">
        <v>14790.600000000008</v>
      </c>
    </row>
    <row r="1350" spans="1:7">
      <c r="A1350" s="13">
        <v>1350</v>
      </c>
      <c r="B1350" s="14">
        <v>43443</v>
      </c>
      <c r="C1350" s="17">
        <v>7.3999999999999986</v>
      </c>
      <c r="D1350" s="13">
        <v>14804.800000000007</v>
      </c>
      <c r="E1350" s="14">
        <v>43442</v>
      </c>
      <c r="F1350" s="17">
        <v>6.8000000000000007</v>
      </c>
      <c r="G1350" s="13">
        <v>14797.400000000007</v>
      </c>
    </row>
    <row r="1351" spans="1:7">
      <c r="A1351" s="13">
        <v>1351</v>
      </c>
      <c r="B1351" s="14">
        <v>43444</v>
      </c>
      <c r="C1351" s="17">
        <v>3.6999999999999993</v>
      </c>
      <c r="D1351" s="13">
        <v>14808.500000000007</v>
      </c>
      <c r="E1351" s="14">
        <v>43443</v>
      </c>
      <c r="F1351" s="17">
        <v>7.3999999999999986</v>
      </c>
      <c r="G1351" s="13">
        <v>14804.800000000007</v>
      </c>
    </row>
    <row r="1352" spans="1:7">
      <c r="A1352" s="13">
        <v>1352</v>
      </c>
      <c r="B1352" s="14">
        <v>43445</v>
      </c>
      <c r="C1352" s="17">
        <v>2.3000000000000007</v>
      </c>
      <c r="D1352" s="13">
        <v>14810.800000000007</v>
      </c>
      <c r="E1352" s="14">
        <v>43444</v>
      </c>
      <c r="F1352" s="17">
        <v>3.6999999999999993</v>
      </c>
      <c r="G1352" s="13">
        <v>14808.500000000007</v>
      </c>
    </row>
    <row r="1353" spans="1:7">
      <c r="A1353" s="13">
        <v>1353</v>
      </c>
      <c r="B1353" s="14">
        <v>43446</v>
      </c>
      <c r="C1353" s="17">
        <v>1.1000000000000014</v>
      </c>
      <c r="D1353" s="13">
        <v>14811.900000000007</v>
      </c>
      <c r="E1353" s="14">
        <v>43445</v>
      </c>
      <c r="F1353" s="17">
        <v>2.3000000000000007</v>
      </c>
      <c r="G1353" s="13">
        <v>14810.800000000007</v>
      </c>
    </row>
    <row r="1354" spans="1:7">
      <c r="A1354" s="13">
        <v>1354</v>
      </c>
      <c r="B1354" s="14">
        <v>43447</v>
      </c>
      <c r="C1354" s="17">
        <v>-2.5</v>
      </c>
      <c r="D1354" s="13">
        <v>14809.400000000007</v>
      </c>
      <c r="E1354" s="14">
        <v>43446</v>
      </c>
      <c r="F1354" s="17">
        <v>1.1000000000000014</v>
      </c>
      <c r="G1354" s="13">
        <v>14811.900000000007</v>
      </c>
    </row>
    <row r="1355" spans="1:7">
      <c r="A1355" s="13">
        <v>1355</v>
      </c>
      <c r="B1355" s="14">
        <v>43448</v>
      </c>
      <c r="C1355" s="17">
        <v>-2.5</v>
      </c>
      <c r="D1355" s="13">
        <v>14806.900000000007</v>
      </c>
      <c r="E1355" s="14">
        <v>43447</v>
      </c>
      <c r="F1355" s="17">
        <v>-2.5</v>
      </c>
      <c r="G1355" s="13">
        <v>14809.400000000007</v>
      </c>
    </row>
    <row r="1356" spans="1:7">
      <c r="A1356" s="13">
        <v>1356</v>
      </c>
      <c r="B1356" s="14">
        <v>43449</v>
      </c>
      <c r="C1356" s="17">
        <v>-1.6000000000000014</v>
      </c>
      <c r="D1356" s="13">
        <v>14805.300000000007</v>
      </c>
      <c r="E1356" s="14">
        <v>43448</v>
      </c>
      <c r="F1356" s="17">
        <v>-2.5</v>
      </c>
      <c r="G1356" s="13">
        <v>14806.900000000007</v>
      </c>
    </row>
    <row r="1357" spans="1:7">
      <c r="A1357" s="13">
        <v>1357</v>
      </c>
      <c r="B1357" s="14">
        <v>43450</v>
      </c>
      <c r="C1357" s="17">
        <v>-2.5</v>
      </c>
      <c r="D1357" s="13">
        <v>14802.800000000007</v>
      </c>
      <c r="E1357" s="14">
        <v>43449</v>
      </c>
      <c r="F1357" s="17">
        <v>-1.6000000000000014</v>
      </c>
      <c r="G1357" s="13">
        <v>14805.300000000007</v>
      </c>
    </row>
    <row r="1358" spans="1:7">
      <c r="A1358" s="13">
        <v>1358</v>
      </c>
      <c r="B1358" s="14">
        <v>43451</v>
      </c>
      <c r="C1358" s="17">
        <v>0.80000000000000071</v>
      </c>
      <c r="D1358" s="13">
        <v>14803.600000000006</v>
      </c>
      <c r="E1358" s="14">
        <v>43450</v>
      </c>
      <c r="F1358" s="17">
        <v>-2.5</v>
      </c>
      <c r="G1358" s="13">
        <v>14802.800000000007</v>
      </c>
    </row>
    <row r="1359" spans="1:7">
      <c r="A1359" s="13">
        <v>1359</v>
      </c>
      <c r="B1359" s="14">
        <v>43452</v>
      </c>
      <c r="C1359" s="17">
        <v>1.6000000000000014</v>
      </c>
      <c r="D1359" s="13">
        <v>14805.200000000006</v>
      </c>
      <c r="E1359" s="14">
        <v>43451</v>
      </c>
      <c r="F1359" s="17">
        <v>0.80000000000000071</v>
      </c>
      <c r="G1359" s="13">
        <v>14803.600000000006</v>
      </c>
    </row>
    <row r="1360" spans="1:7">
      <c r="A1360" s="13">
        <v>1360</v>
      </c>
      <c r="B1360" s="14">
        <v>43453</v>
      </c>
      <c r="C1360" s="17">
        <v>0.10000000000000142</v>
      </c>
      <c r="D1360" s="13">
        <v>14805.300000000007</v>
      </c>
      <c r="E1360" s="14">
        <v>43452</v>
      </c>
      <c r="F1360" s="17">
        <v>1.6000000000000014</v>
      </c>
      <c r="G1360" s="13">
        <v>14805.200000000006</v>
      </c>
    </row>
    <row r="1361" spans="1:7">
      <c r="A1361" s="13">
        <v>1361</v>
      </c>
      <c r="B1361" s="14">
        <v>43454</v>
      </c>
      <c r="C1361" s="17">
        <v>0.80000000000000071</v>
      </c>
      <c r="D1361" s="13">
        <v>14806.100000000006</v>
      </c>
      <c r="E1361" s="14">
        <v>43453</v>
      </c>
      <c r="F1361" s="17">
        <v>0.10000000000000142</v>
      </c>
      <c r="G1361" s="13">
        <v>14805.300000000007</v>
      </c>
    </row>
    <row r="1362" spans="1:7">
      <c r="A1362" s="13">
        <v>1362</v>
      </c>
      <c r="B1362" s="14">
        <v>43455</v>
      </c>
      <c r="C1362" s="17">
        <v>5.8999999999999986</v>
      </c>
      <c r="D1362" s="13">
        <v>14812.000000000005</v>
      </c>
      <c r="E1362" s="14">
        <v>43454</v>
      </c>
      <c r="F1362" s="17">
        <v>0.80000000000000071</v>
      </c>
      <c r="G1362" s="13">
        <v>14806.100000000006</v>
      </c>
    </row>
    <row r="1363" spans="1:7">
      <c r="A1363" s="13">
        <v>1363</v>
      </c>
      <c r="B1363" s="14">
        <v>43456</v>
      </c>
      <c r="C1363" s="17">
        <v>9.3000000000000007</v>
      </c>
      <c r="D1363" s="13">
        <v>14821.300000000005</v>
      </c>
      <c r="E1363" s="14">
        <v>43455</v>
      </c>
      <c r="F1363" s="17">
        <v>5.8999999999999986</v>
      </c>
      <c r="G1363" s="13">
        <v>14812.000000000005</v>
      </c>
    </row>
    <row r="1364" spans="1:7">
      <c r="A1364" s="13">
        <v>1364</v>
      </c>
      <c r="B1364" s="14">
        <v>43457</v>
      </c>
      <c r="C1364" s="17">
        <v>6.6000000000000014</v>
      </c>
      <c r="D1364" s="13">
        <v>14827.900000000005</v>
      </c>
      <c r="E1364" s="14">
        <v>43456</v>
      </c>
      <c r="F1364" s="17">
        <v>9.3000000000000007</v>
      </c>
      <c r="G1364" s="13">
        <v>14821.300000000005</v>
      </c>
    </row>
    <row r="1365" spans="1:7">
      <c r="A1365" s="13">
        <v>1365</v>
      </c>
      <c r="B1365" s="14">
        <v>43458</v>
      </c>
      <c r="C1365" s="17">
        <v>2.3000000000000007</v>
      </c>
      <c r="D1365" s="13">
        <v>14830.200000000004</v>
      </c>
      <c r="E1365" s="14">
        <v>43457</v>
      </c>
      <c r="F1365" s="17">
        <v>6.6000000000000014</v>
      </c>
      <c r="G1365" s="13">
        <v>14827.900000000005</v>
      </c>
    </row>
    <row r="1366" spans="1:7">
      <c r="A1366" s="13">
        <v>1366</v>
      </c>
      <c r="B1366" s="14">
        <v>43459</v>
      </c>
      <c r="C1366" s="17">
        <v>2.8999999999999986</v>
      </c>
      <c r="D1366" s="13">
        <v>14833.100000000004</v>
      </c>
      <c r="E1366" s="14">
        <v>43458</v>
      </c>
      <c r="F1366" s="17">
        <v>2.3000000000000007</v>
      </c>
      <c r="G1366" s="13">
        <v>14830.200000000004</v>
      </c>
    </row>
    <row r="1367" spans="1:7">
      <c r="A1367" s="13">
        <v>1367</v>
      </c>
      <c r="B1367" s="14">
        <v>43460</v>
      </c>
      <c r="C1367" s="17">
        <v>3.1999999999999993</v>
      </c>
      <c r="D1367" s="13">
        <v>14836.300000000005</v>
      </c>
      <c r="E1367" s="14">
        <v>43459</v>
      </c>
      <c r="F1367" s="17">
        <v>2.8999999999999986</v>
      </c>
      <c r="G1367" s="13">
        <v>14833.100000000004</v>
      </c>
    </row>
    <row r="1368" spans="1:7">
      <c r="A1368" s="13">
        <v>1368</v>
      </c>
      <c r="B1368" s="14">
        <v>43461</v>
      </c>
      <c r="C1368" s="17">
        <v>4.8000000000000007</v>
      </c>
      <c r="D1368" s="13">
        <v>14841.100000000004</v>
      </c>
      <c r="E1368" s="14">
        <v>43460</v>
      </c>
      <c r="F1368" s="17">
        <v>3.1999999999999993</v>
      </c>
      <c r="G1368" s="13">
        <v>14836.300000000005</v>
      </c>
    </row>
    <row r="1369" spans="1:7">
      <c r="A1369" s="13">
        <v>1369</v>
      </c>
      <c r="B1369" s="14">
        <v>43462</v>
      </c>
      <c r="C1369" s="17">
        <v>4.3999999999999986</v>
      </c>
      <c r="D1369" s="13">
        <v>14845.500000000004</v>
      </c>
      <c r="E1369" s="14">
        <v>43461</v>
      </c>
      <c r="F1369" s="17">
        <v>4.8000000000000007</v>
      </c>
      <c r="G1369" s="13">
        <v>14841.100000000004</v>
      </c>
    </row>
    <row r="1370" spans="1:7">
      <c r="A1370" s="13">
        <v>1370</v>
      </c>
      <c r="B1370" s="14">
        <v>43463</v>
      </c>
      <c r="C1370" s="17">
        <v>3.8000000000000007</v>
      </c>
      <c r="D1370" s="13">
        <v>14849.300000000003</v>
      </c>
      <c r="E1370" s="14">
        <v>43462</v>
      </c>
      <c r="F1370" s="17">
        <v>4.3999999999999986</v>
      </c>
      <c r="G1370" s="13">
        <v>14845.500000000004</v>
      </c>
    </row>
    <row r="1371" spans="1:7">
      <c r="A1371" s="13">
        <v>1371</v>
      </c>
      <c r="B1371" s="14">
        <v>43464</v>
      </c>
      <c r="C1371" s="17">
        <v>4.8000000000000007</v>
      </c>
      <c r="D1371" s="13">
        <v>14854.100000000002</v>
      </c>
      <c r="E1371" s="14">
        <v>43463</v>
      </c>
      <c r="F1371" s="17">
        <v>3.8000000000000007</v>
      </c>
      <c r="G1371" s="13">
        <v>14849.300000000003</v>
      </c>
    </row>
    <row r="1372" spans="1:7">
      <c r="A1372" s="13">
        <v>1372</v>
      </c>
      <c r="B1372" s="14">
        <v>43465</v>
      </c>
      <c r="C1372" s="17">
        <v>4.6000000000000014</v>
      </c>
      <c r="D1372" s="13">
        <v>14858.700000000003</v>
      </c>
      <c r="E1372" s="14">
        <v>43464</v>
      </c>
      <c r="F1372" s="17">
        <v>4.8000000000000007</v>
      </c>
      <c r="G1372" s="13">
        <v>14854.100000000002</v>
      </c>
    </row>
    <row r="1373" spans="1:7">
      <c r="A1373" s="13">
        <v>1373</v>
      </c>
      <c r="B1373" s="14">
        <v>43466</v>
      </c>
      <c r="C1373" s="17">
        <v>6</v>
      </c>
      <c r="D1373" s="13">
        <v>14864.700000000003</v>
      </c>
      <c r="E1373" s="14">
        <v>43465</v>
      </c>
      <c r="F1373" s="47"/>
      <c r="G1373" s="13"/>
    </row>
    <row r="1374" spans="1:7">
      <c r="A1374" s="13">
        <v>1374</v>
      </c>
      <c r="B1374" s="14">
        <v>43467</v>
      </c>
      <c r="C1374" s="17">
        <v>0.60000000000000142</v>
      </c>
      <c r="D1374" s="13">
        <v>14865.300000000003</v>
      </c>
      <c r="E1374" s="14">
        <v>43466</v>
      </c>
      <c r="F1374" s="17">
        <v>6</v>
      </c>
      <c r="G1374" s="13">
        <v>14864.700000000003</v>
      </c>
    </row>
    <row r="1375" spans="1:7">
      <c r="A1375" s="13">
        <v>1375</v>
      </c>
      <c r="B1375" s="14">
        <v>43468</v>
      </c>
      <c r="C1375" s="17">
        <v>-2.2000000000000028</v>
      </c>
      <c r="D1375" s="13">
        <v>14863.100000000002</v>
      </c>
      <c r="E1375" s="14">
        <v>43467</v>
      </c>
      <c r="F1375" s="17">
        <v>0.60000000000000142</v>
      </c>
      <c r="G1375" s="13">
        <v>14865.300000000003</v>
      </c>
    </row>
    <row r="1376" spans="1:7">
      <c r="A1376" s="13">
        <v>1376</v>
      </c>
      <c r="B1376" s="14">
        <v>43469</v>
      </c>
      <c r="C1376" s="17">
        <v>-1.3999999999999986</v>
      </c>
      <c r="D1376" s="13">
        <v>14861.700000000003</v>
      </c>
      <c r="E1376" s="14">
        <v>43468</v>
      </c>
      <c r="F1376" s="17">
        <v>-2.2000000000000028</v>
      </c>
      <c r="G1376" s="13">
        <v>14863.100000000002</v>
      </c>
    </row>
    <row r="1377" spans="1:7">
      <c r="A1377" s="13">
        <v>1377</v>
      </c>
      <c r="B1377" s="14">
        <v>43470</v>
      </c>
      <c r="C1377" s="17">
        <v>4.3000000000000007</v>
      </c>
      <c r="D1377" s="13">
        <v>14866.000000000002</v>
      </c>
      <c r="E1377" s="14">
        <v>43469</v>
      </c>
      <c r="F1377" s="17">
        <v>-1.3999999999999986</v>
      </c>
      <c r="G1377" s="13">
        <v>14861.700000000003</v>
      </c>
    </row>
    <row r="1378" spans="1:7">
      <c r="A1378" s="13">
        <v>1378</v>
      </c>
      <c r="B1378" s="14">
        <v>43471</v>
      </c>
      <c r="C1378" s="17">
        <v>0.89999999999999858</v>
      </c>
      <c r="D1378" s="13">
        <v>14866.900000000001</v>
      </c>
      <c r="E1378" s="14">
        <v>43470</v>
      </c>
      <c r="F1378" s="17">
        <v>4.3000000000000007</v>
      </c>
      <c r="G1378" s="13">
        <v>14866.000000000002</v>
      </c>
    </row>
    <row r="1379" spans="1:7">
      <c r="A1379" s="13">
        <v>1379</v>
      </c>
      <c r="B1379" s="14">
        <v>43472</v>
      </c>
      <c r="C1379" s="17">
        <v>1</v>
      </c>
      <c r="D1379" s="13">
        <v>14867.900000000001</v>
      </c>
      <c r="E1379" s="14">
        <v>43471</v>
      </c>
      <c r="F1379" s="17">
        <v>0.89999999999999858</v>
      </c>
      <c r="G1379" s="13">
        <v>14866.900000000001</v>
      </c>
    </row>
    <row r="1380" spans="1:7">
      <c r="A1380" s="13">
        <v>1380</v>
      </c>
      <c r="B1380" s="14">
        <v>43473</v>
      </c>
      <c r="C1380" s="17">
        <v>3.6000000000000014</v>
      </c>
      <c r="D1380" s="13">
        <v>14871.500000000002</v>
      </c>
      <c r="E1380" s="14">
        <v>43472</v>
      </c>
      <c r="F1380" s="17">
        <v>1</v>
      </c>
      <c r="G1380" s="13">
        <v>14867.900000000001</v>
      </c>
    </row>
    <row r="1381" spans="1:7">
      <c r="A1381" s="13">
        <v>1381</v>
      </c>
      <c r="B1381" s="14">
        <v>43474</v>
      </c>
      <c r="C1381" s="17">
        <v>1.1000000000000014</v>
      </c>
      <c r="D1381" s="13">
        <v>14872.600000000002</v>
      </c>
      <c r="E1381" s="14">
        <v>43473</v>
      </c>
      <c r="F1381" s="17">
        <v>3.6000000000000014</v>
      </c>
      <c r="G1381" s="13">
        <v>14871.500000000002</v>
      </c>
    </row>
    <row r="1382" spans="1:7">
      <c r="A1382" s="13">
        <v>1382</v>
      </c>
      <c r="B1382" s="14">
        <v>43475</v>
      </c>
      <c r="C1382" s="17">
        <v>0.19999999999999929</v>
      </c>
      <c r="D1382" s="13">
        <v>14872.800000000003</v>
      </c>
      <c r="E1382" s="14">
        <v>43474</v>
      </c>
      <c r="F1382" s="17">
        <v>1.1000000000000014</v>
      </c>
      <c r="G1382" s="13">
        <v>14872.600000000002</v>
      </c>
    </row>
    <row r="1383" spans="1:7">
      <c r="A1383" s="13">
        <v>1383</v>
      </c>
      <c r="B1383" s="14">
        <v>43476</v>
      </c>
      <c r="C1383" s="17">
        <v>-2.5</v>
      </c>
      <c r="D1383" s="13">
        <v>14870.300000000003</v>
      </c>
      <c r="E1383" s="14">
        <v>43475</v>
      </c>
      <c r="F1383" s="17">
        <v>0.19999999999999929</v>
      </c>
      <c r="G1383" s="13">
        <v>14872.800000000003</v>
      </c>
    </row>
    <row r="1384" spans="1:7">
      <c r="A1384" s="13">
        <v>1384</v>
      </c>
      <c r="B1384" s="14">
        <v>43477</v>
      </c>
      <c r="C1384" s="17">
        <v>2.5</v>
      </c>
      <c r="D1384" s="13">
        <v>14872.800000000003</v>
      </c>
      <c r="E1384" s="14">
        <v>43476</v>
      </c>
      <c r="F1384" s="17">
        <v>-2.5</v>
      </c>
      <c r="G1384" s="13">
        <v>14870.300000000003</v>
      </c>
    </row>
    <row r="1385" spans="1:7">
      <c r="A1385" s="13">
        <v>1385</v>
      </c>
      <c r="B1385" s="14">
        <v>43478</v>
      </c>
      <c r="C1385" s="17">
        <v>4.3000000000000007</v>
      </c>
      <c r="D1385" s="13">
        <v>14877.100000000002</v>
      </c>
      <c r="E1385" s="14">
        <v>43477</v>
      </c>
      <c r="F1385" s="17">
        <v>2.5</v>
      </c>
      <c r="G1385" s="13">
        <v>14872.800000000003</v>
      </c>
    </row>
    <row r="1386" spans="1:7">
      <c r="A1386" s="13">
        <v>1386</v>
      </c>
      <c r="B1386" s="14">
        <v>43479</v>
      </c>
      <c r="C1386" s="17">
        <v>2.1999999999999993</v>
      </c>
      <c r="D1386" s="13">
        <v>14879.300000000003</v>
      </c>
      <c r="E1386" s="14">
        <v>43478</v>
      </c>
      <c r="F1386" s="17">
        <v>4.3000000000000007</v>
      </c>
      <c r="G1386" s="13">
        <v>14877.100000000002</v>
      </c>
    </row>
    <row r="1387" spans="1:7">
      <c r="A1387" s="13">
        <v>1387</v>
      </c>
      <c r="B1387" s="14">
        <v>43480</v>
      </c>
      <c r="C1387" s="17">
        <v>2.1999999999999993</v>
      </c>
      <c r="D1387" s="13">
        <v>14881.500000000004</v>
      </c>
      <c r="E1387" s="14">
        <v>43479</v>
      </c>
      <c r="F1387" s="17">
        <v>2.1999999999999993</v>
      </c>
      <c r="G1387" s="13">
        <v>14879.300000000003</v>
      </c>
    </row>
    <row r="1388" spans="1:7">
      <c r="A1388" s="13">
        <v>1388</v>
      </c>
      <c r="B1388" s="14">
        <v>43481</v>
      </c>
      <c r="C1388" s="17">
        <v>4.1000000000000014</v>
      </c>
      <c r="D1388" s="13">
        <v>14885.600000000004</v>
      </c>
      <c r="E1388" s="14">
        <v>43480</v>
      </c>
      <c r="F1388" s="17">
        <v>2.1999999999999993</v>
      </c>
      <c r="G1388" s="13">
        <v>14881.500000000004</v>
      </c>
    </row>
    <row r="1389" spans="1:7">
      <c r="A1389" s="13">
        <v>1389</v>
      </c>
      <c r="B1389" s="14">
        <v>43482</v>
      </c>
      <c r="C1389" s="17">
        <v>5.3999999999999986</v>
      </c>
      <c r="D1389" s="13">
        <v>14891.000000000004</v>
      </c>
      <c r="E1389" s="14">
        <v>43481</v>
      </c>
      <c r="F1389" s="17">
        <v>4.1000000000000014</v>
      </c>
      <c r="G1389" s="13">
        <v>14885.600000000004</v>
      </c>
    </row>
    <row r="1390" spans="1:7">
      <c r="A1390" s="13">
        <v>1390</v>
      </c>
      <c r="B1390" s="14">
        <v>43483</v>
      </c>
      <c r="C1390" s="17">
        <v>-0.89999999999999858</v>
      </c>
      <c r="D1390" s="13">
        <v>14890.100000000004</v>
      </c>
      <c r="E1390" s="14">
        <v>43482</v>
      </c>
      <c r="F1390" s="17">
        <v>5.3999999999999986</v>
      </c>
      <c r="G1390" s="13">
        <v>14891.000000000004</v>
      </c>
    </row>
    <row r="1391" spans="1:7">
      <c r="A1391" s="13">
        <v>1391</v>
      </c>
      <c r="B1391" s="14">
        <v>43484</v>
      </c>
      <c r="C1391" s="17">
        <v>-4.7000000000000028</v>
      </c>
      <c r="D1391" s="13">
        <v>14885.400000000003</v>
      </c>
      <c r="E1391" s="14">
        <v>43483</v>
      </c>
      <c r="F1391" s="17">
        <v>-0.89999999999999858</v>
      </c>
      <c r="G1391" s="13">
        <v>14890.100000000004</v>
      </c>
    </row>
    <row r="1392" spans="1:7">
      <c r="A1392" s="13">
        <v>1392</v>
      </c>
      <c r="B1392" s="14">
        <v>43485</v>
      </c>
      <c r="C1392" s="17">
        <v>-3.2000000000000028</v>
      </c>
      <c r="D1392" s="13">
        <v>14882.200000000003</v>
      </c>
      <c r="E1392" s="14">
        <v>43484</v>
      </c>
      <c r="F1392" s="17">
        <v>-4.7000000000000028</v>
      </c>
      <c r="G1392" s="13">
        <v>14885.400000000003</v>
      </c>
    </row>
    <row r="1393" spans="1:7">
      <c r="A1393" s="13">
        <v>1393</v>
      </c>
      <c r="B1393" s="14">
        <v>43486</v>
      </c>
      <c r="C1393" s="17">
        <v>-5.2000000000000028</v>
      </c>
      <c r="D1393" s="13">
        <v>14877.000000000002</v>
      </c>
      <c r="E1393" s="14">
        <v>43485</v>
      </c>
      <c r="F1393" s="17">
        <v>-3.2000000000000028</v>
      </c>
      <c r="G1393" s="13">
        <v>14882.200000000003</v>
      </c>
    </row>
    <row r="1394" spans="1:7">
      <c r="A1394" s="13">
        <v>1394</v>
      </c>
      <c r="B1394" s="14">
        <v>43487</v>
      </c>
      <c r="C1394" s="17">
        <v>-5.6000000000000014</v>
      </c>
      <c r="D1394" s="13">
        <v>14871.400000000001</v>
      </c>
      <c r="E1394" s="14">
        <v>43486</v>
      </c>
      <c r="F1394" s="17">
        <v>-5.2000000000000028</v>
      </c>
      <c r="G1394" s="13">
        <v>14877.000000000002</v>
      </c>
    </row>
    <row r="1395" spans="1:7">
      <c r="A1395" s="13">
        <v>1395</v>
      </c>
      <c r="B1395" s="14">
        <v>43488</v>
      </c>
      <c r="C1395" s="17">
        <v>-6.3999999999999986</v>
      </c>
      <c r="D1395" s="13">
        <v>14865.000000000002</v>
      </c>
      <c r="E1395" s="14">
        <v>43487</v>
      </c>
      <c r="F1395" s="17">
        <v>-5.6000000000000014</v>
      </c>
      <c r="G1395" s="13">
        <v>14871.400000000001</v>
      </c>
    </row>
    <row r="1396" spans="1:7">
      <c r="A1396" s="13">
        <v>1396</v>
      </c>
      <c r="B1396" s="14">
        <v>43489</v>
      </c>
      <c r="C1396" s="17">
        <v>-4.3999999999999986</v>
      </c>
      <c r="D1396" s="13">
        <v>14860.600000000002</v>
      </c>
      <c r="E1396" s="14">
        <v>43488</v>
      </c>
      <c r="F1396" s="17">
        <v>-6.3999999999999986</v>
      </c>
      <c r="G1396" s="13">
        <v>14865.000000000002</v>
      </c>
    </row>
    <row r="1397" spans="1:7">
      <c r="A1397" s="13">
        <v>1397</v>
      </c>
      <c r="B1397" s="14">
        <v>43490</v>
      </c>
      <c r="C1397" s="17">
        <v>-3.7000000000000028</v>
      </c>
      <c r="D1397" s="13">
        <v>14856.900000000001</v>
      </c>
      <c r="E1397" s="14">
        <v>43489</v>
      </c>
      <c r="F1397" s="17">
        <v>-4.3999999999999986</v>
      </c>
      <c r="G1397" s="13">
        <v>14860.600000000002</v>
      </c>
    </row>
    <row r="1398" spans="1:7">
      <c r="A1398" s="13">
        <v>1398</v>
      </c>
      <c r="B1398" s="14">
        <v>43491</v>
      </c>
      <c r="C1398" s="17">
        <v>0.5</v>
      </c>
      <c r="D1398" s="13">
        <v>14857.400000000001</v>
      </c>
      <c r="E1398" s="14">
        <v>43490</v>
      </c>
      <c r="F1398" s="17">
        <v>-3.7000000000000028</v>
      </c>
      <c r="G1398" s="13">
        <v>14856.900000000001</v>
      </c>
    </row>
    <row r="1399" spans="1:7">
      <c r="A1399" s="13">
        <v>1399</v>
      </c>
      <c r="B1399" s="14">
        <v>43492</v>
      </c>
      <c r="C1399" s="17">
        <v>3.8000000000000007</v>
      </c>
      <c r="D1399" s="13">
        <v>14861.2</v>
      </c>
      <c r="E1399" s="14">
        <v>43491</v>
      </c>
      <c r="F1399" s="17">
        <v>0.5</v>
      </c>
      <c r="G1399" s="13">
        <v>14857.400000000001</v>
      </c>
    </row>
    <row r="1400" spans="1:7">
      <c r="A1400" s="13">
        <v>1400</v>
      </c>
      <c r="B1400" s="14">
        <v>43493</v>
      </c>
      <c r="C1400" s="17">
        <v>3</v>
      </c>
      <c r="D1400" s="13">
        <v>14864.2</v>
      </c>
      <c r="E1400" s="14">
        <v>43492</v>
      </c>
      <c r="F1400" s="17">
        <v>3.8000000000000007</v>
      </c>
      <c r="G1400" s="13">
        <v>14861.2</v>
      </c>
    </row>
    <row r="1401" spans="1:7">
      <c r="A1401" s="13">
        <v>1401</v>
      </c>
      <c r="B1401" s="14">
        <v>43494</v>
      </c>
      <c r="C1401" s="17">
        <v>1.3000000000000007</v>
      </c>
      <c r="D1401" s="13">
        <v>14865.5</v>
      </c>
      <c r="E1401" s="14">
        <v>43493</v>
      </c>
      <c r="F1401" s="17">
        <v>3</v>
      </c>
      <c r="G1401" s="13">
        <v>14864.2</v>
      </c>
    </row>
    <row r="1402" spans="1:7">
      <c r="A1402" s="13">
        <v>1402</v>
      </c>
      <c r="B1402" s="14">
        <v>43495</v>
      </c>
      <c r="C1402" s="17">
        <v>-1.6000000000000014</v>
      </c>
      <c r="D1402" s="13">
        <v>14863.9</v>
      </c>
      <c r="E1402" s="14">
        <v>43494</v>
      </c>
      <c r="F1402" s="17">
        <v>1.3000000000000007</v>
      </c>
      <c r="G1402" s="13">
        <v>14865.5</v>
      </c>
    </row>
    <row r="1403" spans="1:7">
      <c r="A1403" s="13">
        <v>1403</v>
      </c>
      <c r="B1403" s="14">
        <v>43496</v>
      </c>
      <c r="C1403" s="17">
        <v>-0.19999999999999929</v>
      </c>
      <c r="D1403" s="13">
        <v>14863.699999999999</v>
      </c>
      <c r="E1403" s="14">
        <v>43495</v>
      </c>
      <c r="F1403" s="17">
        <v>-1.6000000000000014</v>
      </c>
      <c r="G1403" s="13">
        <v>14863.9</v>
      </c>
    </row>
    <row r="1404" spans="1:7">
      <c r="A1404" s="13">
        <v>1404</v>
      </c>
      <c r="B1404" s="14">
        <v>43497</v>
      </c>
      <c r="C1404" s="17">
        <v>0.60000000000000142</v>
      </c>
      <c r="D1404" s="13">
        <v>14864.3</v>
      </c>
      <c r="E1404" s="24">
        <v>43496</v>
      </c>
      <c r="F1404" s="47"/>
      <c r="G1404" s="13"/>
    </row>
    <row r="1405" spans="1:7">
      <c r="A1405" s="13">
        <v>1405</v>
      </c>
      <c r="B1405" s="14">
        <v>43498</v>
      </c>
      <c r="C1405" s="17">
        <v>2.6000000000000014</v>
      </c>
      <c r="D1405" s="13">
        <v>14866.9</v>
      </c>
      <c r="E1405" s="14">
        <v>43497</v>
      </c>
      <c r="F1405" s="17">
        <v>0.60000000000000142</v>
      </c>
      <c r="G1405" s="13">
        <v>14864.3</v>
      </c>
    </row>
    <row r="1406" spans="1:7">
      <c r="A1406" s="13">
        <v>1406</v>
      </c>
      <c r="B1406" s="14">
        <v>43499</v>
      </c>
      <c r="C1406" s="17">
        <v>0.30000000000000071</v>
      </c>
      <c r="D1406" s="13">
        <v>14867.199999999999</v>
      </c>
      <c r="E1406" s="14">
        <v>43498</v>
      </c>
      <c r="F1406" s="17">
        <v>2.6000000000000014</v>
      </c>
      <c r="G1406" s="13">
        <v>14866.9</v>
      </c>
    </row>
    <row r="1407" spans="1:7">
      <c r="A1407" s="13">
        <v>1407</v>
      </c>
      <c r="B1407" s="14">
        <v>43500</v>
      </c>
      <c r="C1407" s="17">
        <v>-1.1000000000000014</v>
      </c>
      <c r="D1407" s="13">
        <v>14866.099999999999</v>
      </c>
      <c r="E1407" s="14">
        <v>43499</v>
      </c>
      <c r="F1407" s="17">
        <v>0.30000000000000071</v>
      </c>
      <c r="G1407" s="13">
        <v>14867.199999999999</v>
      </c>
    </row>
    <row r="1408" spans="1:7">
      <c r="A1408" s="13">
        <v>1408</v>
      </c>
      <c r="B1408" s="14">
        <v>43501</v>
      </c>
      <c r="C1408" s="17">
        <v>-3.3999999999999986</v>
      </c>
      <c r="D1408" s="13">
        <v>14862.699999999999</v>
      </c>
      <c r="E1408" s="14">
        <v>43500</v>
      </c>
      <c r="F1408" s="17">
        <v>-1.1000000000000014</v>
      </c>
      <c r="G1408" s="13">
        <v>14866.099999999999</v>
      </c>
    </row>
    <row r="1409" spans="1:7">
      <c r="A1409" s="13">
        <v>1409</v>
      </c>
      <c r="B1409" s="14">
        <v>43502</v>
      </c>
      <c r="C1409" s="17">
        <v>-1.1000000000000014</v>
      </c>
      <c r="D1409" s="13">
        <v>14861.599999999999</v>
      </c>
      <c r="E1409" s="14">
        <v>43501</v>
      </c>
      <c r="F1409" s="17">
        <v>-3.3999999999999986</v>
      </c>
      <c r="G1409" s="13">
        <v>14862.699999999999</v>
      </c>
    </row>
    <row r="1410" spans="1:7">
      <c r="A1410" s="13">
        <v>1410</v>
      </c>
      <c r="B1410" s="14">
        <v>43503</v>
      </c>
      <c r="C1410" s="17">
        <v>-2.3999999999999986</v>
      </c>
      <c r="D1410" s="13">
        <v>14859.199999999999</v>
      </c>
      <c r="E1410" s="14">
        <v>43502</v>
      </c>
      <c r="F1410" s="17">
        <v>-1.1000000000000014</v>
      </c>
      <c r="G1410" s="13">
        <v>14861.599999999999</v>
      </c>
    </row>
    <row r="1411" spans="1:7">
      <c r="A1411" s="13">
        <v>1411</v>
      </c>
      <c r="B1411" s="14">
        <v>43504</v>
      </c>
      <c r="C1411" s="17">
        <v>2.5</v>
      </c>
      <c r="D1411" s="13">
        <v>14861.699999999999</v>
      </c>
      <c r="E1411" s="14">
        <v>43503</v>
      </c>
      <c r="F1411" s="17">
        <v>-2.3999999999999986</v>
      </c>
      <c r="G1411" s="13">
        <v>14859.199999999999</v>
      </c>
    </row>
    <row r="1412" spans="1:7">
      <c r="A1412" s="13">
        <v>1412</v>
      </c>
      <c r="B1412" s="14">
        <v>43505</v>
      </c>
      <c r="C1412" s="17">
        <v>4.5</v>
      </c>
      <c r="D1412" s="13">
        <v>14866.199999999999</v>
      </c>
      <c r="E1412" s="14">
        <v>43504</v>
      </c>
      <c r="F1412" s="17">
        <v>2.5</v>
      </c>
      <c r="G1412" s="13">
        <v>14861.699999999999</v>
      </c>
    </row>
    <row r="1413" spans="1:7">
      <c r="A1413" s="13">
        <v>1413</v>
      </c>
      <c r="B1413" s="14">
        <v>43506</v>
      </c>
      <c r="C1413" s="17">
        <v>5.5</v>
      </c>
      <c r="D1413" s="13">
        <v>14871.699999999999</v>
      </c>
      <c r="E1413" s="14">
        <v>43505</v>
      </c>
      <c r="F1413" s="17">
        <v>4.5</v>
      </c>
      <c r="G1413" s="13">
        <v>14866.199999999999</v>
      </c>
    </row>
    <row r="1414" spans="1:7">
      <c r="A1414" s="13">
        <v>1414</v>
      </c>
      <c r="B1414" s="14">
        <v>43507</v>
      </c>
      <c r="C1414" s="17">
        <v>4.1999999999999993</v>
      </c>
      <c r="D1414" s="13">
        <v>14875.9</v>
      </c>
      <c r="E1414" s="14">
        <v>43506</v>
      </c>
      <c r="F1414" s="17">
        <v>5.5</v>
      </c>
      <c r="G1414" s="13">
        <v>14871.699999999999</v>
      </c>
    </row>
    <row r="1415" spans="1:7">
      <c r="A1415" s="13">
        <v>1415</v>
      </c>
      <c r="B1415" s="14">
        <v>43508</v>
      </c>
      <c r="C1415" s="17">
        <v>1.6999999999999993</v>
      </c>
      <c r="D1415" s="13">
        <v>14877.6</v>
      </c>
      <c r="E1415" s="14">
        <v>43507</v>
      </c>
      <c r="F1415" s="17">
        <v>4.1999999999999993</v>
      </c>
      <c r="G1415" s="13">
        <v>14875.9</v>
      </c>
    </row>
    <row r="1416" spans="1:7">
      <c r="A1416" s="13">
        <v>1416</v>
      </c>
      <c r="B1416" s="14">
        <v>43509</v>
      </c>
      <c r="C1416" s="17">
        <v>4.5</v>
      </c>
      <c r="D1416" s="13">
        <v>14882.1</v>
      </c>
      <c r="E1416" s="14">
        <v>43508</v>
      </c>
      <c r="F1416" s="17">
        <v>1.6999999999999993</v>
      </c>
      <c r="G1416" s="13">
        <v>14877.6</v>
      </c>
    </row>
    <row r="1417" spans="1:7">
      <c r="A1417" s="13">
        <v>1417</v>
      </c>
      <c r="B1417" s="14">
        <v>43510</v>
      </c>
      <c r="C1417" s="17">
        <v>4.8999999999999986</v>
      </c>
      <c r="D1417" s="13">
        <v>14887</v>
      </c>
      <c r="E1417" s="14">
        <v>43509</v>
      </c>
      <c r="F1417" s="17">
        <v>4.5</v>
      </c>
      <c r="G1417" s="13">
        <v>14882.1</v>
      </c>
    </row>
    <row r="1418" spans="1:7">
      <c r="A1418" s="13">
        <v>1418</v>
      </c>
      <c r="B1418" s="14">
        <v>43511</v>
      </c>
      <c r="C1418" s="17">
        <v>3.3999999999999986</v>
      </c>
      <c r="D1418" s="13">
        <v>14890.4</v>
      </c>
      <c r="E1418" s="14">
        <v>43510</v>
      </c>
      <c r="F1418" s="17">
        <v>4.8999999999999986</v>
      </c>
      <c r="G1418" s="13">
        <v>14887</v>
      </c>
    </row>
    <row r="1419" spans="1:7">
      <c r="A1419" s="13">
        <v>1419</v>
      </c>
      <c r="B1419" s="14">
        <v>43512</v>
      </c>
      <c r="C1419" s="17">
        <v>0.89999999999999858</v>
      </c>
      <c r="D1419" s="13">
        <v>14891.3</v>
      </c>
      <c r="E1419" s="14">
        <v>43511</v>
      </c>
      <c r="F1419" s="17">
        <v>3.3999999999999986</v>
      </c>
      <c r="G1419" s="13">
        <v>14890.4</v>
      </c>
    </row>
    <row r="1420" spans="1:7">
      <c r="A1420" s="13">
        <v>1420</v>
      </c>
      <c r="B1420" s="14">
        <v>43513</v>
      </c>
      <c r="C1420" s="17">
        <v>2.1999999999999993</v>
      </c>
      <c r="D1420" s="13">
        <v>14893.5</v>
      </c>
      <c r="E1420" s="14">
        <v>43512</v>
      </c>
      <c r="F1420" s="17">
        <v>0.89999999999999858</v>
      </c>
      <c r="G1420" s="13">
        <v>14891.3</v>
      </c>
    </row>
    <row r="1421" spans="1:7">
      <c r="A1421" s="13">
        <v>1421</v>
      </c>
      <c r="B1421" s="14">
        <v>43514</v>
      </c>
      <c r="C1421" s="17">
        <v>1.8000000000000007</v>
      </c>
      <c r="D1421" s="13">
        <v>14895.3</v>
      </c>
      <c r="E1421" s="14">
        <v>43513</v>
      </c>
      <c r="F1421" s="17">
        <v>2.1999999999999993</v>
      </c>
      <c r="G1421" s="13">
        <v>14893.5</v>
      </c>
    </row>
    <row r="1422" spans="1:7">
      <c r="A1422" s="13">
        <v>1422</v>
      </c>
      <c r="B1422" s="14">
        <v>43515</v>
      </c>
      <c r="C1422" s="17">
        <v>4.5</v>
      </c>
      <c r="D1422" s="13">
        <v>14899.8</v>
      </c>
      <c r="E1422" s="14">
        <v>43514</v>
      </c>
      <c r="F1422" s="17">
        <v>1.8000000000000007</v>
      </c>
      <c r="G1422" s="13">
        <v>14895.3</v>
      </c>
    </row>
    <row r="1423" spans="1:7">
      <c r="A1423" s="13">
        <v>1423</v>
      </c>
      <c r="B1423" s="14">
        <v>43516</v>
      </c>
      <c r="C1423" s="17">
        <v>4.5</v>
      </c>
      <c r="D1423" s="13">
        <v>14904.3</v>
      </c>
      <c r="E1423" s="14">
        <v>43515</v>
      </c>
      <c r="F1423" s="17">
        <v>4.5</v>
      </c>
      <c r="G1423" s="13">
        <v>14899.8</v>
      </c>
    </row>
    <row r="1424" spans="1:7">
      <c r="A1424" s="13">
        <v>1424</v>
      </c>
      <c r="B1424" s="14">
        <v>43517</v>
      </c>
      <c r="C1424" s="17">
        <v>6.1000000000000014</v>
      </c>
      <c r="D1424" s="13">
        <v>14910.4</v>
      </c>
      <c r="E1424" s="14">
        <v>43516</v>
      </c>
      <c r="F1424" s="17">
        <v>4.5</v>
      </c>
      <c r="G1424" s="13">
        <v>14904.3</v>
      </c>
    </row>
    <row r="1425" spans="1:7">
      <c r="A1425" s="13">
        <v>1425</v>
      </c>
      <c r="B1425" s="14">
        <v>43518</v>
      </c>
      <c r="C1425" s="17">
        <v>4.1999999999999993</v>
      </c>
      <c r="D1425" s="13">
        <v>14914.6</v>
      </c>
      <c r="E1425" s="14">
        <v>43517</v>
      </c>
      <c r="F1425" s="17">
        <v>6.1000000000000014</v>
      </c>
      <c r="G1425" s="13">
        <v>14910.4</v>
      </c>
    </row>
    <row r="1426" spans="1:7">
      <c r="A1426" s="13">
        <v>1426</v>
      </c>
      <c r="B1426" s="14">
        <v>43519</v>
      </c>
      <c r="C1426" s="17">
        <v>-2.7999999999999972</v>
      </c>
      <c r="D1426" s="13">
        <v>14911.800000000001</v>
      </c>
      <c r="E1426" s="14">
        <v>43518</v>
      </c>
      <c r="F1426" s="17">
        <v>4.1999999999999993</v>
      </c>
      <c r="G1426" s="13">
        <v>14914.6</v>
      </c>
    </row>
    <row r="1427" spans="1:7">
      <c r="A1427" s="13">
        <v>1427</v>
      </c>
      <c r="B1427" s="14">
        <v>43520</v>
      </c>
      <c r="C1427" s="17">
        <v>-0.60000000000000142</v>
      </c>
      <c r="D1427" s="13">
        <v>14911.2</v>
      </c>
      <c r="E1427" s="14">
        <v>43519</v>
      </c>
      <c r="F1427" s="17">
        <v>-2.7999999999999972</v>
      </c>
      <c r="G1427" s="13">
        <v>14911.800000000001</v>
      </c>
    </row>
    <row r="1428" spans="1:7">
      <c r="A1428" s="13">
        <v>1428</v>
      </c>
      <c r="B1428" s="14">
        <v>43521</v>
      </c>
      <c r="C1428" s="17">
        <v>6.3000000000000007</v>
      </c>
      <c r="D1428" s="13">
        <v>14917.5</v>
      </c>
      <c r="E1428" s="14">
        <v>43520</v>
      </c>
      <c r="F1428" s="17">
        <v>-0.60000000000000142</v>
      </c>
      <c r="G1428" s="13">
        <v>14911.2</v>
      </c>
    </row>
    <row r="1429" spans="1:7">
      <c r="A1429" s="13">
        <v>1429</v>
      </c>
      <c r="B1429" s="14">
        <v>43522</v>
      </c>
      <c r="C1429" s="17">
        <v>7.6000000000000014</v>
      </c>
      <c r="D1429" s="13">
        <v>14925.1</v>
      </c>
      <c r="E1429" s="14">
        <v>43521</v>
      </c>
      <c r="F1429" s="17">
        <v>6.3000000000000007</v>
      </c>
      <c r="G1429" s="13">
        <v>14917.5</v>
      </c>
    </row>
    <row r="1430" spans="1:7">
      <c r="A1430" s="13">
        <v>1430</v>
      </c>
      <c r="B1430" s="14">
        <v>43523</v>
      </c>
      <c r="C1430" s="17">
        <v>6.3999999999999986</v>
      </c>
      <c r="D1430" s="13">
        <v>14931.5</v>
      </c>
      <c r="E1430" s="14">
        <v>43522</v>
      </c>
      <c r="F1430" s="17">
        <v>7.6000000000000014</v>
      </c>
      <c r="G1430" s="13">
        <v>14925.1</v>
      </c>
    </row>
    <row r="1431" spans="1:7">
      <c r="A1431" s="13">
        <v>1431</v>
      </c>
      <c r="B1431" s="14">
        <v>43524</v>
      </c>
      <c r="C1431" s="17">
        <v>10.199999999999999</v>
      </c>
      <c r="D1431" s="13">
        <v>14941.7</v>
      </c>
      <c r="E1431" s="14">
        <v>43523</v>
      </c>
      <c r="F1431" s="17">
        <v>6.3999999999999986</v>
      </c>
      <c r="G1431" s="13">
        <v>14931.5</v>
      </c>
    </row>
    <row r="1432" spans="1:7">
      <c r="A1432" s="13">
        <v>1432</v>
      </c>
      <c r="B1432" s="14">
        <v>43525</v>
      </c>
      <c r="C1432" s="17">
        <v>8.5</v>
      </c>
      <c r="D1432" s="13">
        <v>14950.2</v>
      </c>
      <c r="E1432" s="14">
        <v>43524</v>
      </c>
      <c r="F1432" s="47"/>
      <c r="G1432" s="13"/>
    </row>
    <row r="1433" spans="1:7">
      <c r="A1433" s="13">
        <v>1433</v>
      </c>
      <c r="B1433" s="14">
        <v>43526</v>
      </c>
      <c r="C1433" s="17">
        <v>4.1999999999999993</v>
      </c>
      <c r="D1433" s="13">
        <v>14954.400000000001</v>
      </c>
      <c r="E1433" s="14">
        <v>43525</v>
      </c>
      <c r="F1433" s="17">
        <v>8.5</v>
      </c>
      <c r="G1433" s="13">
        <v>14950.2</v>
      </c>
    </row>
    <row r="1434" spans="1:7">
      <c r="A1434" s="13">
        <v>1434</v>
      </c>
      <c r="B1434" s="14">
        <v>43527</v>
      </c>
      <c r="C1434" s="17">
        <v>9.1000000000000014</v>
      </c>
      <c r="D1434" s="13">
        <v>14963.500000000002</v>
      </c>
      <c r="E1434" s="14">
        <v>43526</v>
      </c>
      <c r="F1434" s="17">
        <v>4.1999999999999993</v>
      </c>
      <c r="G1434" s="13">
        <v>14954.400000000001</v>
      </c>
    </row>
    <row r="1435" spans="1:7">
      <c r="A1435" s="13">
        <v>1435</v>
      </c>
      <c r="B1435" s="14">
        <v>43528</v>
      </c>
      <c r="C1435" s="17">
        <v>10.7</v>
      </c>
      <c r="D1435" s="13">
        <v>14974.200000000003</v>
      </c>
      <c r="E1435" s="14">
        <v>43527</v>
      </c>
      <c r="F1435" s="17">
        <v>9.1000000000000014</v>
      </c>
      <c r="G1435" s="13">
        <v>14963.500000000002</v>
      </c>
    </row>
    <row r="1436" spans="1:7">
      <c r="A1436" s="13">
        <v>1436</v>
      </c>
      <c r="B1436" s="14">
        <v>43529</v>
      </c>
      <c r="C1436" s="17">
        <v>5.5</v>
      </c>
      <c r="D1436" s="13">
        <v>14979.700000000003</v>
      </c>
      <c r="E1436" s="14">
        <v>43528</v>
      </c>
      <c r="F1436" s="17">
        <v>10.7</v>
      </c>
      <c r="G1436" s="13">
        <v>14974.200000000003</v>
      </c>
    </row>
    <row r="1437" spans="1:7">
      <c r="A1437" s="13">
        <v>1437</v>
      </c>
      <c r="B1437" s="14">
        <v>43530</v>
      </c>
      <c r="C1437" s="17">
        <v>6.3000000000000007</v>
      </c>
      <c r="D1437" s="13">
        <v>14986.000000000002</v>
      </c>
      <c r="E1437" s="14">
        <v>43529</v>
      </c>
      <c r="F1437" s="17">
        <v>5.5</v>
      </c>
      <c r="G1437" s="13">
        <v>14979.700000000003</v>
      </c>
    </row>
    <row r="1438" spans="1:7">
      <c r="A1438" s="13">
        <v>1438</v>
      </c>
      <c r="B1438" s="14">
        <v>43531</v>
      </c>
      <c r="C1438" s="17">
        <v>8.8999999999999986</v>
      </c>
      <c r="D1438" s="13">
        <v>14994.900000000001</v>
      </c>
      <c r="E1438" s="14">
        <v>43530</v>
      </c>
      <c r="F1438" s="17">
        <v>6.3000000000000007</v>
      </c>
      <c r="G1438" s="13">
        <v>14986.000000000002</v>
      </c>
    </row>
    <row r="1439" spans="1:7">
      <c r="A1439" s="13">
        <v>1439</v>
      </c>
      <c r="B1439" s="14">
        <v>43532</v>
      </c>
      <c r="C1439" s="17">
        <v>7.6000000000000014</v>
      </c>
      <c r="D1439" s="13">
        <v>15002.500000000002</v>
      </c>
      <c r="E1439" s="14">
        <v>43531</v>
      </c>
      <c r="F1439" s="17">
        <v>8.8999999999999986</v>
      </c>
      <c r="G1439" s="13">
        <v>14994.900000000001</v>
      </c>
    </row>
    <row r="1440" spans="1:7">
      <c r="A1440" s="13">
        <v>1440</v>
      </c>
      <c r="B1440" s="14">
        <v>43533</v>
      </c>
      <c r="C1440" s="17">
        <v>7.6000000000000014</v>
      </c>
      <c r="D1440" s="13">
        <v>15010.100000000002</v>
      </c>
      <c r="E1440" s="14">
        <v>43532</v>
      </c>
      <c r="F1440" s="17">
        <v>7.6000000000000014</v>
      </c>
      <c r="G1440" s="13">
        <v>15002.500000000002</v>
      </c>
    </row>
    <row r="1441" spans="1:7">
      <c r="A1441" s="13">
        <v>1441</v>
      </c>
      <c r="B1441" s="14">
        <v>43534</v>
      </c>
      <c r="C1441" s="17">
        <v>7.3000000000000007</v>
      </c>
      <c r="D1441" s="13">
        <v>15017.400000000001</v>
      </c>
      <c r="E1441" s="14">
        <v>43533</v>
      </c>
      <c r="F1441" s="17">
        <v>7.6000000000000014</v>
      </c>
      <c r="G1441" s="13">
        <v>15010.100000000002</v>
      </c>
    </row>
    <row r="1442" spans="1:7">
      <c r="A1442" s="13">
        <v>1442</v>
      </c>
      <c r="B1442" s="14">
        <v>43535</v>
      </c>
      <c r="C1442" s="17">
        <v>3.3000000000000007</v>
      </c>
      <c r="D1442" s="13">
        <v>15020.7</v>
      </c>
      <c r="E1442" s="14">
        <v>43534</v>
      </c>
      <c r="F1442" s="17">
        <v>7.3000000000000007</v>
      </c>
      <c r="G1442" s="13">
        <v>15017.400000000001</v>
      </c>
    </row>
    <row r="1443" spans="1:7">
      <c r="A1443" s="13">
        <v>1443</v>
      </c>
      <c r="B1443" s="14">
        <v>43536</v>
      </c>
      <c r="C1443" s="17">
        <v>4.1000000000000014</v>
      </c>
      <c r="D1443" s="13">
        <v>15024.800000000001</v>
      </c>
      <c r="E1443" s="14">
        <v>43535</v>
      </c>
      <c r="F1443" s="17">
        <v>3.3000000000000007</v>
      </c>
      <c r="G1443" s="13">
        <v>15020.7</v>
      </c>
    </row>
    <row r="1444" spans="1:7">
      <c r="A1444" s="13">
        <v>1444</v>
      </c>
      <c r="B1444" s="14">
        <v>43537</v>
      </c>
      <c r="C1444" s="17">
        <v>6.8000000000000007</v>
      </c>
      <c r="D1444" s="13">
        <v>15031.6</v>
      </c>
      <c r="E1444" s="14">
        <v>43536</v>
      </c>
      <c r="F1444" s="17">
        <v>4.1000000000000014</v>
      </c>
      <c r="G1444" s="13">
        <v>15024.800000000001</v>
      </c>
    </row>
    <row r="1445" spans="1:7">
      <c r="A1445" s="13">
        <v>1445</v>
      </c>
      <c r="B1445" s="14">
        <v>43538</v>
      </c>
      <c r="C1445" s="17">
        <v>5.8000000000000007</v>
      </c>
      <c r="D1445" s="13">
        <v>15037.4</v>
      </c>
      <c r="E1445" s="14">
        <v>43537</v>
      </c>
      <c r="F1445" s="17">
        <v>6.8000000000000007</v>
      </c>
      <c r="G1445" s="13">
        <v>15031.6</v>
      </c>
    </row>
    <row r="1446" spans="1:7">
      <c r="A1446" s="13">
        <v>1446</v>
      </c>
      <c r="B1446" s="14">
        <v>43539</v>
      </c>
      <c r="C1446" s="17">
        <v>7.6000000000000014</v>
      </c>
      <c r="D1446" s="13">
        <v>15045</v>
      </c>
      <c r="E1446" s="14">
        <v>43538</v>
      </c>
      <c r="F1446" s="17">
        <v>5.8000000000000007</v>
      </c>
      <c r="G1446" s="13">
        <v>15037.4</v>
      </c>
    </row>
    <row r="1447" spans="1:7">
      <c r="A1447" s="13">
        <v>1447</v>
      </c>
      <c r="B1447" s="14">
        <v>43540</v>
      </c>
      <c r="C1447" s="17">
        <v>7.3999999999999986</v>
      </c>
      <c r="D1447" s="13">
        <v>15052.4</v>
      </c>
      <c r="E1447" s="14">
        <v>43539</v>
      </c>
      <c r="F1447" s="17">
        <v>7.6000000000000014</v>
      </c>
      <c r="G1447" s="13">
        <v>15045</v>
      </c>
    </row>
    <row r="1448" spans="1:7">
      <c r="A1448" s="13">
        <v>1448</v>
      </c>
      <c r="B1448" s="14">
        <v>43541</v>
      </c>
      <c r="C1448" s="17">
        <v>10.5</v>
      </c>
      <c r="D1448" s="13">
        <v>15062.9</v>
      </c>
      <c r="E1448" s="14">
        <v>43540</v>
      </c>
      <c r="F1448" s="17">
        <v>7.3999999999999986</v>
      </c>
      <c r="G1448" s="13">
        <v>15052.4</v>
      </c>
    </row>
    <row r="1449" spans="1:7">
      <c r="A1449" s="13">
        <v>1449</v>
      </c>
      <c r="B1449" s="14">
        <v>43542</v>
      </c>
      <c r="C1449" s="17">
        <v>5.5</v>
      </c>
      <c r="D1449" s="13">
        <v>15068.4</v>
      </c>
      <c r="E1449" s="14">
        <v>43541</v>
      </c>
      <c r="F1449" s="17">
        <v>10.5</v>
      </c>
      <c r="G1449" s="13">
        <v>15062.9</v>
      </c>
    </row>
    <row r="1450" spans="1:7">
      <c r="A1450" s="13">
        <v>1450</v>
      </c>
      <c r="B1450" s="14">
        <v>43543</v>
      </c>
      <c r="C1450" s="17">
        <v>4.1999999999999993</v>
      </c>
      <c r="D1450" s="13">
        <v>15072.6</v>
      </c>
      <c r="E1450" s="14">
        <v>43542</v>
      </c>
      <c r="F1450" s="17">
        <v>5.5</v>
      </c>
      <c r="G1450" s="13">
        <v>15068.4</v>
      </c>
    </row>
    <row r="1451" spans="1:7">
      <c r="A1451" s="13">
        <v>1451</v>
      </c>
      <c r="B1451" s="14">
        <v>43544</v>
      </c>
      <c r="C1451" s="17">
        <v>6.1000000000000014</v>
      </c>
      <c r="D1451" s="13">
        <v>15078.7</v>
      </c>
      <c r="E1451" s="14">
        <v>43543</v>
      </c>
      <c r="F1451" s="17">
        <v>4.1999999999999993</v>
      </c>
      <c r="G1451" s="13">
        <v>15072.6</v>
      </c>
    </row>
    <row r="1452" spans="1:7">
      <c r="A1452" s="13">
        <v>1452</v>
      </c>
      <c r="B1452" s="14">
        <v>43545</v>
      </c>
      <c r="C1452" s="17">
        <v>7</v>
      </c>
      <c r="D1452" s="13">
        <v>15085.7</v>
      </c>
      <c r="E1452" s="14">
        <v>43544</v>
      </c>
      <c r="F1452" s="17">
        <v>6.1000000000000014</v>
      </c>
      <c r="G1452" s="13">
        <v>15078.7</v>
      </c>
    </row>
    <row r="1453" spans="1:7">
      <c r="A1453" s="13">
        <v>1453</v>
      </c>
      <c r="B1453" s="14">
        <v>43546</v>
      </c>
      <c r="C1453" s="17">
        <v>10</v>
      </c>
      <c r="D1453" s="13">
        <v>15095.7</v>
      </c>
      <c r="E1453" s="14">
        <v>43545</v>
      </c>
      <c r="F1453" s="17">
        <v>7</v>
      </c>
      <c r="G1453" s="13">
        <v>15085.7</v>
      </c>
    </row>
    <row r="1454" spans="1:7">
      <c r="A1454" s="13">
        <v>1454</v>
      </c>
      <c r="B1454" s="14">
        <v>43547</v>
      </c>
      <c r="C1454" s="17">
        <v>12</v>
      </c>
      <c r="D1454" s="13">
        <v>15107.7</v>
      </c>
      <c r="E1454" s="14">
        <v>43546</v>
      </c>
      <c r="F1454" s="17">
        <v>10</v>
      </c>
      <c r="G1454" s="13">
        <v>15095.7</v>
      </c>
    </row>
    <row r="1455" spans="1:7">
      <c r="A1455" s="13">
        <v>1455</v>
      </c>
      <c r="B1455" s="14">
        <v>43548</v>
      </c>
      <c r="C1455" s="17">
        <v>8.8999999999999986</v>
      </c>
      <c r="D1455" s="13">
        <v>15116.6</v>
      </c>
      <c r="E1455" s="14">
        <v>43547</v>
      </c>
      <c r="F1455" s="17">
        <v>12</v>
      </c>
      <c r="G1455" s="13">
        <v>15107.7</v>
      </c>
    </row>
    <row r="1456" spans="1:7">
      <c r="A1456" s="13">
        <v>1456</v>
      </c>
      <c r="B1456" s="14">
        <v>43549</v>
      </c>
      <c r="C1456" s="17">
        <v>6.3000000000000007</v>
      </c>
      <c r="D1456" s="13">
        <v>15122.9</v>
      </c>
      <c r="E1456" s="14">
        <v>43548</v>
      </c>
      <c r="F1456" s="17">
        <v>8.8999999999999986</v>
      </c>
      <c r="G1456" s="13">
        <v>15116.6</v>
      </c>
    </row>
    <row r="1457" spans="1:7">
      <c r="A1457" s="13">
        <v>1457</v>
      </c>
      <c r="B1457" s="14">
        <v>43550</v>
      </c>
      <c r="C1457" s="17">
        <v>5.3999999999999986</v>
      </c>
      <c r="D1457" s="13">
        <v>15128.3</v>
      </c>
      <c r="E1457" s="14">
        <v>43549</v>
      </c>
      <c r="F1457" s="17">
        <v>6.3000000000000007</v>
      </c>
      <c r="G1457" s="13">
        <v>15122.9</v>
      </c>
    </row>
    <row r="1458" spans="1:7">
      <c r="A1458" s="13">
        <v>1458</v>
      </c>
      <c r="B1458" s="14">
        <v>43551</v>
      </c>
      <c r="C1458" s="17">
        <v>6.1000000000000014</v>
      </c>
      <c r="D1458" s="13">
        <v>15134.4</v>
      </c>
      <c r="E1458" s="14">
        <v>43550</v>
      </c>
      <c r="F1458" s="17">
        <v>5.3999999999999986</v>
      </c>
      <c r="G1458" s="13">
        <v>15128.3</v>
      </c>
    </row>
    <row r="1459" spans="1:7">
      <c r="A1459" s="13">
        <v>1459</v>
      </c>
      <c r="B1459" s="14">
        <v>43552</v>
      </c>
      <c r="C1459" s="17">
        <v>8.1000000000000014</v>
      </c>
      <c r="D1459" s="13">
        <v>15142.5</v>
      </c>
      <c r="E1459" s="14">
        <v>43551</v>
      </c>
      <c r="F1459" s="17">
        <v>6.1000000000000014</v>
      </c>
      <c r="G1459" s="13">
        <v>15134.4</v>
      </c>
    </row>
    <row r="1460" spans="1:7">
      <c r="A1460" s="13">
        <v>1460</v>
      </c>
      <c r="B1460" s="14">
        <v>43553</v>
      </c>
      <c r="C1460" s="17">
        <v>8.8000000000000007</v>
      </c>
      <c r="D1460" s="13">
        <v>15151.3</v>
      </c>
      <c r="E1460" s="14">
        <v>43552</v>
      </c>
      <c r="F1460" s="17">
        <v>8.1000000000000014</v>
      </c>
      <c r="G1460" s="13">
        <v>15142.5</v>
      </c>
    </row>
    <row r="1461" spans="1:7">
      <c r="A1461" s="13">
        <v>1461</v>
      </c>
      <c r="B1461" s="14">
        <v>43554</v>
      </c>
      <c r="C1461" s="17">
        <v>9.3000000000000007</v>
      </c>
      <c r="D1461" s="13">
        <v>15160.599999999999</v>
      </c>
      <c r="E1461" s="14">
        <v>43553</v>
      </c>
      <c r="F1461" s="17">
        <v>8.8000000000000007</v>
      </c>
      <c r="G1461" s="13">
        <v>15151.3</v>
      </c>
    </row>
    <row r="1462" spans="1:7">
      <c r="A1462" s="13">
        <v>1462</v>
      </c>
      <c r="B1462" s="14">
        <v>43555</v>
      </c>
      <c r="C1462" s="17">
        <v>10.5</v>
      </c>
      <c r="D1462" s="13">
        <v>15171.099999999999</v>
      </c>
      <c r="E1462" s="14">
        <v>43554</v>
      </c>
      <c r="F1462" s="17">
        <v>9.3000000000000007</v>
      </c>
      <c r="G1462" s="13">
        <v>15160.599999999999</v>
      </c>
    </row>
    <row r="1463" spans="1:7">
      <c r="A1463" s="13">
        <v>1463</v>
      </c>
      <c r="B1463" s="14">
        <v>43556</v>
      </c>
      <c r="C1463" s="17">
        <v>7.3000000000000007</v>
      </c>
      <c r="D1463" s="13">
        <v>15178.399999999998</v>
      </c>
      <c r="E1463" s="24">
        <v>43555</v>
      </c>
      <c r="F1463" s="47"/>
      <c r="G1463" s="13"/>
    </row>
    <row r="1464" spans="1:7">
      <c r="A1464" s="13">
        <v>1464</v>
      </c>
      <c r="B1464" s="14">
        <v>43557</v>
      </c>
      <c r="C1464" s="17">
        <v>8.6999999999999993</v>
      </c>
      <c r="D1464" s="13">
        <v>15187.099999999999</v>
      </c>
      <c r="E1464" s="14">
        <v>43556</v>
      </c>
      <c r="F1464" s="17">
        <v>7.3000000000000007</v>
      </c>
      <c r="G1464" s="13">
        <v>15178.399999999998</v>
      </c>
    </row>
    <row r="1465" spans="1:7">
      <c r="A1465" s="13">
        <v>1465</v>
      </c>
      <c r="B1465" s="14">
        <v>43558</v>
      </c>
      <c r="C1465" s="17">
        <v>12.600000000000001</v>
      </c>
      <c r="D1465" s="13">
        <v>15199.699999999999</v>
      </c>
      <c r="E1465" s="14">
        <v>43557</v>
      </c>
      <c r="F1465" s="17">
        <v>8.6999999999999993</v>
      </c>
      <c r="G1465" s="13">
        <v>15187.099999999999</v>
      </c>
    </row>
    <row r="1466" spans="1:7">
      <c r="A1466" s="13">
        <v>1466</v>
      </c>
      <c r="B1466" s="14">
        <v>43559</v>
      </c>
      <c r="C1466" s="17">
        <v>13.399999999999999</v>
      </c>
      <c r="D1466" s="13">
        <v>15213.099999999999</v>
      </c>
      <c r="E1466" s="14">
        <v>43558</v>
      </c>
      <c r="F1466" s="17">
        <v>12.600000000000001</v>
      </c>
      <c r="G1466" s="13">
        <v>15199.699999999999</v>
      </c>
    </row>
    <row r="1467" spans="1:7">
      <c r="A1467" s="13">
        <v>1467</v>
      </c>
      <c r="B1467" s="14">
        <v>43560</v>
      </c>
      <c r="C1467" s="17">
        <v>12.899999999999999</v>
      </c>
      <c r="D1467" s="13">
        <v>15225.999999999998</v>
      </c>
      <c r="E1467" s="14">
        <v>43559</v>
      </c>
      <c r="F1467" s="17">
        <v>13.399999999999999</v>
      </c>
      <c r="G1467" s="13">
        <v>15213.099999999999</v>
      </c>
    </row>
    <row r="1468" spans="1:7">
      <c r="A1468" s="13">
        <v>1468</v>
      </c>
      <c r="B1468" s="14">
        <v>43561</v>
      </c>
      <c r="C1468" s="17">
        <v>11.8</v>
      </c>
      <c r="D1468" s="13">
        <v>15237.799999999997</v>
      </c>
      <c r="E1468" s="14">
        <v>43560</v>
      </c>
      <c r="F1468" s="17">
        <v>12.899999999999999</v>
      </c>
      <c r="G1468" s="13">
        <v>15225.999999999998</v>
      </c>
    </row>
    <row r="1469" spans="1:7">
      <c r="A1469" s="13">
        <v>1469</v>
      </c>
      <c r="B1469" s="14">
        <v>43562</v>
      </c>
      <c r="C1469" s="17">
        <v>10.199999999999999</v>
      </c>
      <c r="D1469" s="13">
        <v>15247.999999999998</v>
      </c>
      <c r="E1469" s="14">
        <v>43561</v>
      </c>
      <c r="F1469" s="17">
        <v>11.8</v>
      </c>
      <c r="G1469" s="13">
        <v>15237.799999999997</v>
      </c>
    </row>
    <row r="1470" spans="1:7">
      <c r="A1470" s="13">
        <v>1470</v>
      </c>
      <c r="B1470" s="14">
        <v>43563</v>
      </c>
      <c r="C1470" s="17">
        <v>12.8</v>
      </c>
      <c r="D1470" s="13">
        <v>15260.799999999997</v>
      </c>
      <c r="E1470" s="14">
        <v>43562</v>
      </c>
      <c r="F1470" s="17">
        <v>10.199999999999999</v>
      </c>
      <c r="G1470" s="13">
        <v>15247.999999999998</v>
      </c>
    </row>
    <row r="1471" spans="1:7">
      <c r="A1471" s="13">
        <v>1471</v>
      </c>
      <c r="B1471" s="14">
        <v>43564</v>
      </c>
      <c r="C1471" s="17">
        <v>10.600000000000001</v>
      </c>
      <c r="D1471" s="13">
        <v>15271.399999999998</v>
      </c>
      <c r="E1471" s="14">
        <v>43563</v>
      </c>
      <c r="F1471" s="17">
        <v>12.8</v>
      </c>
      <c r="G1471" s="13">
        <v>15260.799999999997</v>
      </c>
    </row>
    <row r="1472" spans="1:7">
      <c r="A1472" s="13">
        <v>1472</v>
      </c>
      <c r="B1472" s="14">
        <v>43565</v>
      </c>
      <c r="C1472" s="17">
        <v>6.5</v>
      </c>
      <c r="D1472" s="13">
        <v>15277.899999999998</v>
      </c>
      <c r="E1472" s="14">
        <v>43564</v>
      </c>
      <c r="F1472" s="17">
        <v>10.600000000000001</v>
      </c>
      <c r="G1472" s="13">
        <v>15271.399999999998</v>
      </c>
    </row>
    <row r="1473" spans="1:7">
      <c r="A1473" s="13">
        <v>1473</v>
      </c>
      <c r="B1473" s="14">
        <v>43566</v>
      </c>
      <c r="C1473" s="17">
        <v>4.6000000000000014</v>
      </c>
      <c r="D1473" s="13">
        <v>15282.499999999998</v>
      </c>
      <c r="E1473" s="14">
        <v>43565</v>
      </c>
      <c r="F1473" s="17">
        <v>6.5</v>
      </c>
      <c r="G1473" s="13">
        <v>15277.899999999998</v>
      </c>
    </row>
    <row r="1474" spans="1:7">
      <c r="A1474" s="13">
        <v>1474</v>
      </c>
      <c r="B1474" s="14">
        <v>43567</v>
      </c>
      <c r="C1474" s="17">
        <v>3.1000000000000014</v>
      </c>
      <c r="D1474" s="13">
        <v>15285.599999999999</v>
      </c>
      <c r="E1474" s="14">
        <v>43566</v>
      </c>
      <c r="F1474" s="17">
        <v>4.6000000000000014</v>
      </c>
      <c r="G1474" s="13">
        <v>15282.499999999998</v>
      </c>
    </row>
    <row r="1475" spans="1:7">
      <c r="A1475" s="13">
        <v>1475</v>
      </c>
      <c r="B1475" s="14">
        <v>43568</v>
      </c>
      <c r="C1475" s="17">
        <v>4.3999999999999986</v>
      </c>
      <c r="D1475" s="13">
        <v>15289.999999999998</v>
      </c>
      <c r="E1475" s="14">
        <v>43567</v>
      </c>
      <c r="F1475" s="17">
        <v>3.1000000000000014</v>
      </c>
      <c r="G1475" s="13">
        <v>15285.599999999999</v>
      </c>
    </row>
    <row r="1476" spans="1:7">
      <c r="A1476" s="13">
        <v>1476</v>
      </c>
      <c r="B1476" s="14">
        <v>43569</v>
      </c>
      <c r="C1476" s="17">
        <v>4.6000000000000014</v>
      </c>
      <c r="D1476" s="13">
        <v>15294.599999999999</v>
      </c>
      <c r="E1476" s="14">
        <v>43568</v>
      </c>
      <c r="F1476" s="17">
        <v>4.3999999999999986</v>
      </c>
      <c r="G1476" s="13">
        <v>15289.999999999998</v>
      </c>
    </row>
    <row r="1477" spans="1:7">
      <c r="A1477" s="13">
        <v>1477</v>
      </c>
      <c r="B1477" s="14">
        <v>43570</v>
      </c>
      <c r="C1477" s="17">
        <v>8.8000000000000007</v>
      </c>
      <c r="D1477" s="13">
        <v>15303.399999999998</v>
      </c>
      <c r="E1477" s="14">
        <v>43569</v>
      </c>
      <c r="F1477" s="17">
        <v>4.6000000000000014</v>
      </c>
      <c r="G1477" s="13">
        <v>15294.599999999999</v>
      </c>
    </row>
    <row r="1478" spans="1:7">
      <c r="A1478" s="13">
        <v>1478</v>
      </c>
      <c r="B1478" s="14">
        <v>43571</v>
      </c>
      <c r="C1478" s="17">
        <v>8.6999999999999993</v>
      </c>
      <c r="D1478" s="13">
        <v>15312.099999999999</v>
      </c>
      <c r="E1478" s="14">
        <v>43570</v>
      </c>
      <c r="F1478" s="17">
        <v>8.8000000000000007</v>
      </c>
      <c r="G1478" s="13">
        <v>15303.399999999998</v>
      </c>
    </row>
    <row r="1479" spans="1:7">
      <c r="A1479" s="13">
        <v>1479</v>
      </c>
      <c r="B1479" s="14">
        <v>43572</v>
      </c>
      <c r="C1479" s="17">
        <v>10.199999999999999</v>
      </c>
      <c r="D1479" s="13">
        <v>15322.3</v>
      </c>
      <c r="E1479" s="14">
        <v>43571</v>
      </c>
      <c r="F1479" s="17">
        <v>8.6999999999999993</v>
      </c>
      <c r="G1479" s="13">
        <v>15312.099999999999</v>
      </c>
    </row>
    <row r="1480" spans="1:7">
      <c r="A1480" s="13">
        <v>1480</v>
      </c>
      <c r="B1480" s="14">
        <v>43573</v>
      </c>
      <c r="C1480" s="17">
        <v>12.399999999999999</v>
      </c>
      <c r="D1480" s="13">
        <v>15334.699999999999</v>
      </c>
      <c r="E1480" s="14">
        <v>43572</v>
      </c>
      <c r="F1480" s="17">
        <v>10.199999999999999</v>
      </c>
      <c r="G1480" s="13">
        <v>15322.3</v>
      </c>
    </row>
    <row r="1481" spans="1:7">
      <c r="A1481" s="13">
        <v>1481</v>
      </c>
      <c r="B1481" s="14">
        <v>43574</v>
      </c>
      <c r="C1481" s="17">
        <v>14.8</v>
      </c>
      <c r="D1481" s="13">
        <v>15349.499999999998</v>
      </c>
      <c r="E1481" s="14">
        <v>43573</v>
      </c>
      <c r="F1481" s="17">
        <v>12.399999999999999</v>
      </c>
      <c r="G1481" s="13">
        <v>15334.699999999999</v>
      </c>
    </row>
    <row r="1482" spans="1:7">
      <c r="A1482" s="13">
        <v>1482</v>
      </c>
      <c r="B1482" s="14">
        <v>43575</v>
      </c>
      <c r="C1482" s="17">
        <v>14.2</v>
      </c>
      <c r="D1482" s="13">
        <v>15363.699999999999</v>
      </c>
      <c r="E1482" s="14">
        <v>43574</v>
      </c>
      <c r="F1482" s="17">
        <v>14.8</v>
      </c>
      <c r="G1482" s="13">
        <v>15349.499999999998</v>
      </c>
    </row>
    <row r="1483" spans="1:7">
      <c r="A1483" s="13">
        <v>1483</v>
      </c>
      <c r="B1483" s="14">
        <v>43576</v>
      </c>
      <c r="C1483" s="17">
        <v>13.899999999999999</v>
      </c>
      <c r="D1483" s="13">
        <v>15377.599999999999</v>
      </c>
      <c r="E1483" s="14">
        <v>43575</v>
      </c>
      <c r="F1483" s="17">
        <v>14.2</v>
      </c>
      <c r="G1483" s="13">
        <v>15363.699999999999</v>
      </c>
    </row>
    <row r="1484" spans="1:7">
      <c r="A1484" s="13">
        <v>1484</v>
      </c>
      <c r="B1484" s="14">
        <v>43577</v>
      </c>
      <c r="C1484" s="17">
        <v>12.600000000000001</v>
      </c>
      <c r="D1484" s="13">
        <v>15390.199999999999</v>
      </c>
      <c r="E1484" s="14">
        <v>43576</v>
      </c>
      <c r="F1484" s="17">
        <v>13.899999999999999</v>
      </c>
      <c r="G1484" s="13">
        <v>15377.599999999999</v>
      </c>
    </row>
    <row r="1485" spans="1:7">
      <c r="A1485" s="13">
        <v>1485</v>
      </c>
      <c r="B1485" s="14">
        <v>43578</v>
      </c>
      <c r="C1485" s="17">
        <v>11.899999999999999</v>
      </c>
      <c r="D1485" s="13">
        <v>15402.099999999999</v>
      </c>
      <c r="E1485" s="14">
        <v>43577</v>
      </c>
      <c r="F1485" s="17">
        <v>12.600000000000001</v>
      </c>
      <c r="G1485" s="13">
        <v>15390.199999999999</v>
      </c>
    </row>
    <row r="1486" spans="1:7">
      <c r="A1486" s="13">
        <v>1486</v>
      </c>
      <c r="B1486" s="14">
        <v>43579</v>
      </c>
      <c r="C1486" s="17">
        <v>15.2</v>
      </c>
      <c r="D1486" s="13">
        <v>15417.3</v>
      </c>
      <c r="E1486" s="14">
        <v>43578</v>
      </c>
      <c r="F1486" s="17">
        <v>11.899999999999999</v>
      </c>
      <c r="G1486" s="13">
        <v>15402.099999999999</v>
      </c>
    </row>
    <row r="1487" spans="1:7">
      <c r="A1487" s="13">
        <v>1487</v>
      </c>
      <c r="B1487" s="14">
        <v>43580</v>
      </c>
      <c r="C1487" s="17">
        <v>17.899999999999999</v>
      </c>
      <c r="D1487" s="13">
        <v>15435.199999999999</v>
      </c>
      <c r="E1487" s="14">
        <v>43579</v>
      </c>
      <c r="F1487" s="17">
        <v>15.2</v>
      </c>
      <c r="G1487" s="13">
        <v>15417.3</v>
      </c>
    </row>
    <row r="1488" spans="1:7">
      <c r="A1488" s="13">
        <v>1488</v>
      </c>
      <c r="B1488" s="14">
        <v>43581</v>
      </c>
      <c r="C1488" s="17">
        <v>17.7</v>
      </c>
      <c r="D1488" s="13">
        <v>15452.9</v>
      </c>
      <c r="E1488" s="14">
        <v>43580</v>
      </c>
      <c r="F1488" s="17">
        <v>17.899999999999999</v>
      </c>
      <c r="G1488" s="13">
        <v>15435.199999999999</v>
      </c>
    </row>
    <row r="1489" spans="1:7">
      <c r="A1489" s="13">
        <v>1489</v>
      </c>
      <c r="B1489" s="14">
        <v>43582</v>
      </c>
      <c r="C1489" s="17">
        <v>11.100000000000001</v>
      </c>
      <c r="D1489" s="13">
        <v>15464</v>
      </c>
      <c r="E1489" s="14">
        <v>43581</v>
      </c>
      <c r="F1489" s="17">
        <v>17.7</v>
      </c>
      <c r="G1489" s="13">
        <v>15452.9</v>
      </c>
    </row>
    <row r="1490" spans="1:7">
      <c r="A1490" s="13">
        <v>1490</v>
      </c>
      <c r="B1490" s="14">
        <v>43583</v>
      </c>
      <c r="C1490" s="17">
        <v>9.6999999999999993</v>
      </c>
      <c r="D1490" s="13">
        <v>15473.7</v>
      </c>
      <c r="E1490" s="14">
        <v>43582</v>
      </c>
      <c r="F1490" s="17">
        <v>11.100000000000001</v>
      </c>
      <c r="G1490" s="13">
        <v>15464</v>
      </c>
    </row>
    <row r="1491" spans="1:7">
      <c r="A1491" s="13">
        <v>1491</v>
      </c>
      <c r="B1491" s="14">
        <v>43584</v>
      </c>
      <c r="C1491" s="17">
        <v>8</v>
      </c>
      <c r="D1491" s="13">
        <v>15481.7</v>
      </c>
      <c r="E1491" s="14">
        <v>43583</v>
      </c>
      <c r="F1491" s="17">
        <v>9.6999999999999993</v>
      </c>
      <c r="G1491" s="13">
        <v>15473.7</v>
      </c>
    </row>
    <row r="1492" spans="1:7">
      <c r="A1492" s="13">
        <v>1492</v>
      </c>
      <c r="B1492" s="14">
        <v>43585</v>
      </c>
      <c r="C1492" s="17">
        <v>11.2</v>
      </c>
      <c r="D1492" s="13">
        <v>15492.900000000001</v>
      </c>
      <c r="E1492" s="14">
        <v>43584</v>
      </c>
      <c r="F1492" s="17">
        <v>8</v>
      </c>
      <c r="G1492" s="13">
        <v>15481.7</v>
      </c>
    </row>
    <row r="1493" spans="1:7">
      <c r="A1493" s="13">
        <v>1493</v>
      </c>
      <c r="B1493" s="14">
        <v>43586</v>
      </c>
      <c r="C1493" s="17">
        <v>11.3</v>
      </c>
      <c r="D1493" s="13">
        <v>15504.2</v>
      </c>
      <c r="E1493" s="14">
        <v>43585</v>
      </c>
      <c r="F1493" s="47"/>
      <c r="G1493" s="13"/>
    </row>
    <row r="1494" spans="1:7">
      <c r="A1494" s="13">
        <v>1494</v>
      </c>
      <c r="B1494" s="14">
        <v>43587</v>
      </c>
      <c r="C1494" s="17">
        <v>13.899999999999999</v>
      </c>
      <c r="D1494" s="13">
        <v>15518.1</v>
      </c>
      <c r="E1494" s="14">
        <v>43586</v>
      </c>
      <c r="F1494" s="17">
        <v>11.3</v>
      </c>
      <c r="G1494" s="13">
        <v>15504.2</v>
      </c>
    </row>
    <row r="1495" spans="1:7">
      <c r="A1495" s="13">
        <v>1495</v>
      </c>
      <c r="B1495" s="14">
        <v>43588</v>
      </c>
      <c r="C1495" s="17">
        <v>9</v>
      </c>
      <c r="D1495" s="13">
        <v>15527.1</v>
      </c>
      <c r="E1495" s="14">
        <v>43587</v>
      </c>
      <c r="F1495" s="17">
        <v>13.899999999999999</v>
      </c>
      <c r="G1495" s="13">
        <v>15518.1</v>
      </c>
    </row>
    <row r="1496" spans="1:7">
      <c r="A1496" s="13">
        <v>1496</v>
      </c>
      <c r="B1496" s="14">
        <v>43589</v>
      </c>
      <c r="C1496" s="17">
        <v>6.1999999999999993</v>
      </c>
      <c r="D1496" s="13">
        <v>15533.300000000001</v>
      </c>
      <c r="E1496" s="14">
        <v>43588</v>
      </c>
      <c r="F1496" s="17">
        <v>9</v>
      </c>
      <c r="G1496" s="13">
        <v>15527.1</v>
      </c>
    </row>
    <row r="1497" spans="1:7">
      <c r="A1497" s="13">
        <v>1497</v>
      </c>
      <c r="B1497" s="14">
        <v>43590</v>
      </c>
      <c r="C1497" s="17">
        <v>5.6000000000000014</v>
      </c>
      <c r="D1497" s="13">
        <v>15538.900000000001</v>
      </c>
      <c r="E1497" s="14">
        <v>43589</v>
      </c>
      <c r="F1497" s="17">
        <v>6.1999999999999993</v>
      </c>
      <c r="G1497" s="13">
        <v>15533.300000000001</v>
      </c>
    </row>
    <row r="1498" spans="1:7">
      <c r="A1498" s="13">
        <v>1498</v>
      </c>
      <c r="B1498" s="14">
        <v>43591</v>
      </c>
      <c r="C1498" s="17">
        <v>6.6000000000000014</v>
      </c>
      <c r="D1498" s="13">
        <v>15545.500000000002</v>
      </c>
      <c r="E1498" s="14">
        <v>43590</v>
      </c>
      <c r="F1498" s="17">
        <v>5.6000000000000014</v>
      </c>
      <c r="G1498" s="13">
        <v>15538.900000000001</v>
      </c>
    </row>
    <row r="1499" spans="1:7">
      <c r="A1499" s="13">
        <v>1499</v>
      </c>
      <c r="B1499" s="14">
        <v>43592</v>
      </c>
      <c r="C1499" s="17">
        <v>7</v>
      </c>
      <c r="D1499" s="13">
        <v>15552.500000000002</v>
      </c>
      <c r="E1499" s="14">
        <v>43591</v>
      </c>
      <c r="F1499" s="17">
        <v>6.6000000000000014</v>
      </c>
      <c r="G1499" s="13">
        <v>15545.500000000002</v>
      </c>
    </row>
    <row r="1500" spans="1:7">
      <c r="A1500" s="13">
        <v>1500</v>
      </c>
      <c r="B1500" s="14">
        <v>43593</v>
      </c>
      <c r="C1500" s="17">
        <v>11.5</v>
      </c>
      <c r="D1500" s="13">
        <v>15564.000000000002</v>
      </c>
      <c r="E1500" s="14">
        <v>43592</v>
      </c>
      <c r="F1500" s="17">
        <v>7</v>
      </c>
      <c r="G1500" s="13">
        <v>15552.500000000002</v>
      </c>
    </row>
    <row r="1501" spans="1:7">
      <c r="A1501" s="13">
        <v>1501</v>
      </c>
      <c r="B1501" s="14">
        <v>43594</v>
      </c>
      <c r="C1501" s="17">
        <v>13.3</v>
      </c>
      <c r="D1501" s="13">
        <v>15577.300000000001</v>
      </c>
      <c r="E1501" s="14">
        <v>43593</v>
      </c>
      <c r="F1501" s="17">
        <v>11.5</v>
      </c>
      <c r="G1501" s="13">
        <v>15564.000000000002</v>
      </c>
    </row>
    <row r="1502" spans="1:7">
      <c r="A1502" s="13">
        <v>1502</v>
      </c>
      <c r="B1502" s="14">
        <v>43595</v>
      </c>
      <c r="C1502" s="17">
        <v>13.399999999999999</v>
      </c>
      <c r="D1502" s="13">
        <v>15590.7</v>
      </c>
      <c r="E1502" s="14">
        <v>43594</v>
      </c>
      <c r="F1502" s="17">
        <v>13.3</v>
      </c>
      <c r="G1502" s="13">
        <v>15577.300000000001</v>
      </c>
    </row>
    <row r="1503" spans="1:7">
      <c r="A1503" s="13">
        <v>1503</v>
      </c>
      <c r="B1503" s="14">
        <v>43596</v>
      </c>
      <c r="C1503" s="17">
        <v>10.8</v>
      </c>
      <c r="D1503" s="13">
        <v>15601.5</v>
      </c>
      <c r="E1503" s="14">
        <v>43595</v>
      </c>
      <c r="F1503" s="17">
        <v>13.399999999999999</v>
      </c>
      <c r="G1503" s="13">
        <v>15590.7</v>
      </c>
    </row>
    <row r="1504" spans="1:7">
      <c r="A1504" s="13">
        <v>1504</v>
      </c>
      <c r="B1504" s="14">
        <v>43597</v>
      </c>
      <c r="C1504" s="17">
        <v>9.8999999999999986</v>
      </c>
      <c r="D1504" s="13">
        <v>15611.4</v>
      </c>
      <c r="E1504" s="14">
        <v>43596</v>
      </c>
      <c r="F1504" s="17">
        <v>10.8</v>
      </c>
      <c r="G1504" s="13">
        <v>15601.5</v>
      </c>
    </row>
    <row r="1505" spans="1:7">
      <c r="A1505" s="13">
        <v>1505</v>
      </c>
      <c r="B1505" s="14">
        <v>43598</v>
      </c>
      <c r="C1505" s="17">
        <v>10.3</v>
      </c>
      <c r="D1505" s="13">
        <v>15621.699999999999</v>
      </c>
      <c r="E1505" s="14">
        <v>43597</v>
      </c>
      <c r="F1505" s="17">
        <v>9.8999999999999986</v>
      </c>
      <c r="G1505" s="13">
        <v>15611.4</v>
      </c>
    </row>
    <row r="1506" spans="1:7">
      <c r="A1506" s="13">
        <v>1506</v>
      </c>
      <c r="B1506" s="14">
        <v>43599</v>
      </c>
      <c r="C1506" s="17">
        <v>7.6000000000000014</v>
      </c>
      <c r="D1506" s="13">
        <v>15629.3</v>
      </c>
      <c r="E1506" s="14">
        <v>43598</v>
      </c>
      <c r="F1506" s="17">
        <v>10.3</v>
      </c>
      <c r="G1506" s="13">
        <v>15621.699999999999</v>
      </c>
    </row>
    <row r="1507" spans="1:7">
      <c r="A1507" s="13">
        <v>1507</v>
      </c>
      <c r="B1507" s="14">
        <v>43600</v>
      </c>
      <c r="C1507" s="17">
        <v>6</v>
      </c>
      <c r="D1507" s="13">
        <v>15635.3</v>
      </c>
      <c r="E1507" s="14">
        <v>43599</v>
      </c>
      <c r="F1507" s="17">
        <v>7.6000000000000014</v>
      </c>
      <c r="G1507" s="13">
        <v>15629.3</v>
      </c>
    </row>
    <row r="1508" spans="1:7">
      <c r="A1508" s="13">
        <v>1508</v>
      </c>
      <c r="B1508" s="14">
        <v>43601</v>
      </c>
      <c r="C1508" s="17">
        <v>7.8000000000000007</v>
      </c>
      <c r="D1508" s="13">
        <v>15643.099999999999</v>
      </c>
      <c r="E1508" s="14">
        <v>43600</v>
      </c>
      <c r="F1508" s="17">
        <v>6</v>
      </c>
      <c r="G1508" s="13">
        <v>15635.3</v>
      </c>
    </row>
    <row r="1509" spans="1:7">
      <c r="A1509" s="13">
        <v>1509</v>
      </c>
      <c r="B1509" s="14">
        <v>43602</v>
      </c>
      <c r="C1509" s="17">
        <v>12</v>
      </c>
      <c r="D1509" s="13">
        <v>15655.099999999999</v>
      </c>
      <c r="E1509" s="14">
        <v>43601</v>
      </c>
      <c r="F1509" s="17">
        <v>7.8000000000000007</v>
      </c>
      <c r="G1509" s="13">
        <v>15643.099999999999</v>
      </c>
    </row>
    <row r="1510" spans="1:7">
      <c r="A1510" s="13">
        <v>1510</v>
      </c>
      <c r="B1510" s="14">
        <v>43603</v>
      </c>
      <c r="C1510" s="17">
        <v>14.1</v>
      </c>
      <c r="D1510" s="13">
        <v>15669.199999999999</v>
      </c>
      <c r="E1510" s="14">
        <v>43602</v>
      </c>
      <c r="F1510" s="17">
        <v>12</v>
      </c>
      <c r="G1510" s="13">
        <v>15655.099999999999</v>
      </c>
    </row>
    <row r="1511" spans="1:7">
      <c r="A1511" s="13">
        <v>1511</v>
      </c>
      <c r="B1511" s="14">
        <v>43604</v>
      </c>
      <c r="C1511" s="17">
        <v>17.100000000000001</v>
      </c>
      <c r="D1511" s="13">
        <v>15686.3</v>
      </c>
      <c r="E1511" s="14">
        <v>43603</v>
      </c>
      <c r="F1511" s="17">
        <v>14.1</v>
      </c>
      <c r="G1511" s="13">
        <v>15669.199999999999</v>
      </c>
    </row>
    <row r="1512" spans="1:7">
      <c r="A1512" s="13">
        <v>1512</v>
      </c>
      <c r="B1512" s="14">
        <v>43605</v>
      </c>
      <c r="C1512" s="17">
        <v>14.4</v>
      </c>
      <c r="D1512" s="13">
        <v>15700.699999999999</v>
      </c>
      <c r="E1512" s="14">
        <v>43604</v>
      </c>
      <c r="F1512" s="17">
        <v>17.100000000000001</v>
      </c>
      <c r="G1512" s="13">
        <v>15686.3</v>
      </c>
    </row>
    <row r="1513" spans="1:7">
      <c r="A1513" s="13">
        <v>1513</v>
      </c>
      <c r="B1513" s="14">
        <v>43606</v>
      </c>
      <c r="C1513" s="17">
        <v>15.2</v>
      </c>
      <c r="D1513" s="13">
        <v>15715.9</v>
      </c>
      <c r="E1513" s="14">
        <v>43605</v>
      </c>
      <c r="F1513" s="17">
        <v>14.4</v>
      </c>
      <c r="G1513" s="13">
        <v>15700.699999999999</v>
      </c>
    </row>
    <row r="1514" spans="1:7">
      <c r="A1514" s="13">
        <v>1514</v>
      </c>
      <c r="B1514" s="14">
        <v>43607</v>
      </c>
      <c r="C1514" s="17">
        <v>13.100000000000001</v>
      </c>
      <c r="D1514" s="13">
        <v>15729</v>
      </c>
      <c r="E1514" s="14">
        <v>43606</v>
      </c>
      <c r="F1514" s="17">
        <v>15.2</v>
      </c>
      <c r="G1514" s="13">
        <v>15715.9</v>
      </c>
    </row>
    <row r="1515" spans="1:7">
      <c r="A1515" s="13">
        <v>1515</v>
      </c>
      <c r="B1515" s="14">
        <v>43608</v>
      </c>
      <c r="C1515" s="17">
        <v>13</v>
      </c>
      <c r="D1515" s="13">
        <v>15742</v>
      </c>
      <c r="E1515" s="14">
        <v>43607</v>
      </c>
      <c r="F1515" s="17">
        <v>13.100000000000001</v>
      </c>
      <c r="G1515" s="13">
        <v>15729</v>
      </c>
    </row>
    <row r="1516" spans="1:7">
      <c r="A1516" s="13">
        <v>1516</v>
      </c>
      <c r="B1516" s="14">
        <v>43609</v>
      </c>
      <c r="C1516" s="17">
        <v>14.5</v>
      </c>
      <c r="D1516" s="13">
        <v>15756.5</v>
      </c>
      <c r="E1516" s="14">
        <v>43608</v>
      </c>
      <c r="F1516" s="17">
        <v>13</v>
      </c>
      <c r="G1516" s="13">
        <v>15742</v>
      </c>
    </row>
    <row r="1517" spans="1:7">
      <c r="A1517" s="13">
        <v>1517</v>
      </c>
      <c r="B1517" s="14">
        <v>43610</v>
      </c>
      <c r="C1517" s="17">
        <v>16.399999999999999</v>
      </c>
      <c r="D1517" s="13">
        <v>15772.9</v>
      </c>
      <c r="E1517" s="14">
        <v>43609</v>
      </c>
      <c r="F1517" s="17">
        <v>14.5</v>
      </c>
      <c r="G1517" s="13">
        <v>15756.5</v>
      </c>
    </row>
    <row r="1518" spans="1:7">
      <c r="A1518" s="13">
        <v>1518</v>
      </c>
      <c r="B1518" s="14">
        <v>43611</v>
      </c>
      <c r="C1518" s="17">
        <v>16.8</v>
      </c>
      <c r="D1518" s="13">
        <v>15789.699999999999</v>
      </c>
      <c r="E1518" s="14">
        <v>43610</v>
      </c>
      <c r="F1518" s="17">
        <v>16.399999999999999</v>
      </c>
      <c r="G1518" s="13">
        <v>15772.9</v>
      </c>
    </row>
    <row r="1519" spans="1:7">
      <c r="A1519" s="13">
        <v>1519</v>
      </c>
      <c r="B1519" s="14">
        <v>43612</v>
      </c>
      <c r="C1519" s="17">
        <v>18.3</v>
      </c>
      <c r="D1519" s="13">
        <v>15807.999999999998</v>
      </c>
      <c r="E1519" s="14">
        <v>43611</v>
      </c>
      <c r="F1519" s="17">
        <v>16.8</v>
      </c>
      <c r="G1519" s="13">
        <v>15789.699999999999</v>
      </c>
    </row>
    <row r="1520" spans="1:7">
      <c r="A1520" s="13">
        <v>1520</v>
      </c>
      <c r="B1520" s="14">
        <v>43613</v>
      </c>
      <c r="C1520" s="17">
        <v>14.3</v>
      </c>
      <c r="D1520" s="13">
        <v>15822.299999999997</v>
      </c>
      <c r="E1520" s="14">
        <v>43612</v>
      </c>
      <c r="F1520" s="17">
        <v>18.3</v>
      </c>
      <c r="G1520" s="13">
        <v>15807.999999999998</v>
      </c>
    </row>
    <row r="1521" spans="1:7">
      <c r="A1521" s="13">
        <v>1521</v>
      </c>
      <c r="B1521" s="14">
        <v>43614</v>
      </c>
      <c r="C1521" s="17">
        <v>12.399999999999999</v>
      </c>
      <c r="D1521" s="13">
        <v>15834.699999999997</v>
      </c>
      <c r="E1521" s="14">
        <v>43613</v>
      </c>
      <c r="F1521" s="17">
        <v>14.3</v>
      </c>
      <c r="G1521" s="13">
        <v>15822.299999999997</v>
      </c>
    </row>
    <row r="1522" spans="1:7">
      <c r="A1522" s="13">
        <v>1522</v>
      </c>
      <c r="B1522" s="14">
        <v>43615</v>
      </c>
      <c r="C1522" s="17">
        <v>13.5</v>
      </c>
      <c r="D1522" s="13">
        <v>15848.199999999997</v>
      </c>
      <c r="E1522" s="14">
        <v>43614</v>
      </c>
      <c r="F1522" s="17">
        <v>12.399999999999999</v>
      </c>
      <c r="G1522" s="13">
        <v>15834.699999999997</v>
      </c>
    </row>
    <row r="1523" spans="1:7">
      <c r="A1523" s="13">
        <v>1523</v>
      </c>
      <c r="B1523" s="14">
        <v>43616</v>
      </c>
      <c r="C1523" s="17">
        <v>16.8</v>
      </c>
      <c r="D1523" s="13">
        <v>15864.999999999996</v>
      </c>
      <c r="E1523" s="14">
        <v>43615</v>
      </c>
      <c r="F1523" s="17">
        <v>13.5</v>
      </c>
      <c r="G1523" s="13">
        <v>15848.199999999997</v>
      </c>
    </row>
    <row r="1524" spans="1:7">
      <c r="A1524" s="13">
        <v>1524</v>
      </c>
      <c r="B1524" s="14">
        <v>43617</v>
      </c>
      <c r="C1524" s="17">
        <v>20.3</v>
      </c>
      <c r="D1524" s="13">
        <v>15885.299999999996</v>
      </c>
      <c r="E1524" s="24">
        <v>43616</v>
      </c>
      <c r="F1524" s="47"/>
      <c r="G1524" s="13"/>
    </row>
    <row r="1525" spans="1:7">
      <c r="A1525" s="13">
        <v>1525</v>
      </c>
      <c r="B1525" s="14">
        <v>43618</v>
      </c>
      <c r="C1525" s="17">
        <v>21.6</v>
      </c>
      <c r="D1525" s="13">
        <v>15906.899999999996</v>
      </c>
      <c r="E1525" s="14">
        <v>43617</v>
      </c>
      <c r="F1525" s="17">
        <v>20.3</v>
      </c>
      <c r="G1525" s="13">
        <v>15885.299999999996</v>
      </c>
    </row>
    <row r="1526" spans="1:7">
      <c r="A1526" s="13">
        <v>1526</v>
      </c>
      <c r="B1526" s="14">
        <v>43619</v>
      </c>
      <c r="C1526" s="17">
        <v>22.8</v>
      </c>
      <c r="D1526" s="13">
        <v>15929.699999999995</v>
      </c>
      <c r="E1526" s="14">
        <v>43618</v>
      </c>
      <c r="F1526" s="17">
        <v>21.6</v>
      </c>
      <c r="G1526" s="13">
        <v>15906.899999999996</v>
      </c>
    </row>
    <row r="1527" spans="1:7">
      <c r="A1527" s="13">
        <v>1527</v>
      </c>
      <c r="B1527" s="14">
        <v>43620</v>
      </c>
      <c r="C1527" s="17">
        <v>22.7</v>
      </c>
      <c r="D1527" s="13">
        <v>15952.399999999996</v>
      </c>
      <c r="E1527" s="14">
        <v>43619</v>
      </c>
      <c r="F1527" s="17">
        <v>22.8</v>
      </c>
      <c r="G1527" s="13">
        <v>15929.699999999995</v>
      </c>
    </row>
    <row r="1528" spans="1:7">
      <c r="A1528" s="13">
        <v>1528</v>
      </c>
      <c r="B1528" s="14">
        <v>43621</v>
      </c>
      <c r="C1528" s="17">
        <v>23.1</v>
      </c>
      <c r="D1528" s="13">
        <v>15975.499999999996</v>
      </c>
      <c r="E1528" s="14">
        <v>43620</v>
      </c>
      <c r="F1528" s="17">
        <v>22.7</v>
      </c>
      <c r="G1528" s="13">
        <v>15952.399999999996</v>
      </c>
    </row>
    <row r="1529" spans="1:7">
      <c r="A1529" s="13">
        <v>1529</v>
      </c>
      <c r="B1529" s="14">
        <v>43622</v>
      </c>
      <c r="C1529" s="17">
        <v>19.5</v>
      </c>
      <c r="D1529" s="13">
        <v>15994.999999999996</v>
      </c>
      <c r="E1529" s="14">
        <v>43621</v>
      </c>
      <c r="F1529" s="17">
        <v>23.1</v>
      </c>
      <c r="G1529" s="13">
        <v>15975.499999999996</v>
      </c>
    </row>
    <row r="1530" spans="1:7">
      <c r="A1530" s="13">
        <v>1530</v>
      </c>
      <c r="B1530" s="14">
        <v>43623</v>
      </c>
      <c r="C1530" s="17">
        <v>18.7</v>
      </c>
      <c r="D1530" s="13">
        <v>16013.699999999997</v>
      </c>
      <c r="E1530" s="14">
        <v>43622</v>
      </c>
      <c r="F1530" s="17">
        <v>19.5</v>
      </c>
      <c r="G1530" s="13">
        <v>15994.999999999996</v>
      </c>
    </row>
    <row r="1531" spans="1:7">
      <c r="A1531" s="13">
        <v>1531</v>
      </c>
      <c r="B1531" s="14">
        <v>43624</v>
      </c>
      <c r="C1531" s="17">
        <v>18.600000000000001</v>
      </c>
      <c r="D1531" s="13">
        <v>16032.299999999997</v>
      </c>
      <c r="E1531" s="14">
        <v>43623</v>
      </c>
      <c r="F1531" s="17">
        <v>18.7</v>
      </c>
      <c r="G1531" s="13">
        <v>16013.699999999997</v>
      </c>
    </row>
    <row r="1532" spans="1:7">
      <c r="A1532" s="13">
        <v>1532</v>
      </c>
      <c r="B1532" s="14">
        <v>43625</v>
      </c>
      <c r="C1532" s="17">
        <v>18.600000000000001</v>
      </c>
      <c r="D1532" s="13">
        <v>16050.899999999998</v>
      </c>
      <c r="E1532" s="14">
        <v>43624</v>
      </c>
      <c r="F1532" s="17">
        <v>18.600000000000001</v>
      </c>
      <c r="G1532" s="13">
        <v>16032.299999999997</v>
      </c>
    </row>
    <row r="1533" spans="1:7">
      <c r="A1533" s="13">
        <v>1533</v>
      </c>
      <c r="B1533" s="14">
        <v>43626</v>
      </c>
      <c r="C1533" s="17">
        <v>23</v>
      </c>
      <c r="D1533" s="13">
        <v>16073.899999999998</v>
      </c>
      <c r="E1533" s="14">
        <v>43625</v>
      </c>
      <c r="F1533" s="17">
        <v>18.600000000000001</v>
      </c>
      <c r="G1533" s="13">
        <v>16050.899999999998</v>
      </c>
    </row>
    <row r="1534" spans="1:7">
      <c r="A1534" s="13">
        <v>1534</v>
      </c>
      <c r="B1534" s="14">
        <v>43627</v>
      </c>
      <c r="C1534" s="17">
        <v>25.2</v>
      </c>
      <c r="D1534" s="13">
        <v>16099.099999999999</v>
      </c>
      <c r="E1534" s="14">
        <v>43626</v>
      </c>
      <c r="F1534" s="17">
        <v>23</v>
      </c>
      <c r="G1534" s="13">
        <v>16073.899999999998</v>
      </c>
    </row>
    <row r="1535" spans="1:7">
      <c r="A1535" s="13">
        <v>1535</v>
      </c>
      <c r="B1535" s="14">
        <v>43628</v>
      </c>
      <c r="C1535" s="17">
        <v>24.1</v>
      </c>
      <c r="D1535" s="13">
        <v>16123.199999999999</v>
      </c>
      <c r="E1535" s="14">
        <v>43627</v>
      </c>
      <c r="F1535" s="17">
        <v>25.2</v>
      </c>
      <c r="G1535" s="13">
        <v>16099.099999999999</v>
      </c>
    </row>
    <row r="1536" spans="1:7">
      <c r="A1536" s="13">
        <v>1536</v>
      </c>
      <c r="B1536" s="14">
        <v>43629</v>
      </c>
      <c r="C1536" s="17">
        <v>20</v>
      </c>
      <c r="D1536" s="13">
        <v>16143.199999999999</v>
      </c>
      <c r="E1536" s="14">
        <v>43628</v>
      </c>
      <c r="F1536" s="17">
        <v>24.1</v>
      </c>
      <c r="G1536" s="13">
        <v>16123.199999999999</v>
      </c>
    </row>
    <row r="1537" spans="1:7">
      <c r="A1537" s="13">
        <v>1537</v>
      </c>
      <c r="B1537" s="14">
        <v>43630</v>
      </c>
      <c r="C1537" s="17">
        <v>23.2</v>
      </c>
      <c r="D1537" s="13">
        <v>16166.4</v>
      </c>
      <c r="E1537" s="14">
        <v>43629</v>
      </c>
      <c r="F1537" s="17">
        <v>20</v>
      </c>
      <c r="G1537" s="13">
        <v>16143.199999999999</v>
      </c>
    </row>
    <row r="1538" spans="1:7">
      <c r="A1538" s="13">
        <v>1538</v>
      </c>
      <c r="B1538" s="14">
        <v>43631</v>
      </c>
      <c r="C1538" s="17">
        <v>24.2</v>
      </c>
      <c r="D1538" s="13">
        <v>16190.6</v>
      </c>
      <c r="E1538" s="14">
        <v>43630</v>
      </c>
      <c r="F1538" s="17">
        <v>23.2</v>
      </c>
      <c r="G1538" s="13">
        <v>16166.4</v>
      </c>
    </row>
    <row r="1539" spans="1:7">
      <c r="A1539" s="13">
        <v>1539</v>
      </c>
      <c r="B1539" s="14">
        <v>43632</v>
      </c>
      <c r="C1539" s="17">
        <v>18.899999999999999</v>
      </c>
      <c r="D1539" s="13">
        <v>16209.5</v>
      </c>
      <c r="E1539" s="14">
        <v>43631</v>
      </c>
      <c r="F1539" s="17">
        <v>24.2</v>
      </c>
      <c r="G1539" s="13">
        <v>16190.6</v>
      </c>
    </row>
    <row r="1540" spans="1:7">
      <c r="A1540" s="13">
        <v>1540</v>
      </c>
      <c r="B1540" s="14">
        <v>43633</v>
      </c>
      <c r="C1540" s="17">
        <v>20.100000000000001</v>
      </c>
      <c r="D1540" s="13">
        <v>16229.6</v>
      </c>
      <c r="E1540" s="14">
        <v>43632</v>
      </c>
      <c r="F1540" s="17">
        <v>18.899999999999999</v>
      </c>
      <c r="G1540" s="13">
        <v>16209.5</v>
      </c>
    </row>
    <row r="1541" spans="1:7">
      <c r="A1541" s="13">
        <v>1541</v>
      </c>
      <c r="B1541" s="14">
        <v>43634</v>
      </c>
      <c r="C1541" s="17">
        <v>20.9</v>
      </c>
      <c r="D1541" s="13">
        <v>16250.5</v>
      </c>
      <c r="E1541" s="14">
        <v>43633</v>
      </c>
      <c r="F1541" s="17">
        <v>20.100000000000001</v>
      </c>
      <c r="G1541" s="13">
        <v>16229.6</v>
      </c>
    </row>
    <row r="1542" spans="1:7">
      <c r="A1542" s="13">
        <v>1542</v>
      </c>
      <c r="B1542" s="14">
        <v>43635</v>
      </c>
      <c r="C1542" s="17">
        <v>21.4</v>
      </c>
      <c r="D1542" s="13">
        <v>16271.9</v>
      </c>
      <c r="E1542" s="14">
        <v>43634</v>
      </c>
      <c r="F1542" s="17">
        <v>20.9</v>
      </c>
      <c r="G1542" s="13">
        <v>16250.5</v>
      </c>
    </row>
    <row r="1543" spans="1:7">
      <c r="A1543" s="13">
        <v>1543</v>
      </c>
      <c r="B1543" s="14">
        <v>43636</v>
      </c>
      <c r="C1543" s="17">
        <v>21.8</v>
      </c>
      <c r="D1543" s="13">
        <v>16293.699999999999</v>
      </c>
      <c r="E1543" s="14">
        <v>43635</v>
      </c>
      <c r="F1543" s="17">
        <v>21.4</v>
      </c>
      <c r="G1543" s="13">
        <v>16271.9</v>
      </c>
    </row>
    <row r="1544" spans="1:7">
      <c r="A1544" s="13">
        <v>1544</v>
      </c>
      <c r="B1544" s="14">
        <v>43637</v>
      </c>
      <c r="C1544" s="17">
        <v>21.2</v>
      </c>
      <c r="D1544" s="13">
        <v>16314.9</v>
      </c>
      <c r="E1544" s="14">
        <v>43636</v>
      </c>
      <c r="F1544" s="17">
        <v>21.8</v>
      </c>
      <c r="G1544" s="13">
        <v>16293.699999999999</v>
      </c>
    </row>
    <row r="1545" spans="1:7">
      <c r="A1545" s="13">
        <v>1545</v>
      </c>
      <c r="B1545" s="14">
        <v>43638</v>
      </c>
      <c r="C1545" s="17">
        <v>20.5</v>
      </c>
      <c r="D1545" s="13">
        <v>16335.4</v>
      </c>
      <c r="E1545" s="14">
        <v>43637</v>
      </c>
      <c r="F1545" s="17">
        <v>21.2</v>
      </c>
      <c r="G1545" s="13">
        <v>16314.9</v>
      </c>
    </row>
    <row r="1546" spans="1:7">
      <c r="A1546" s="13">
        <v>1546</v>
      </c>
      <c r="B1546" s="14">
        <v>43639</v>
      </c>
      <c r="C1546" s="17">
        <v>20.6</v>
      </c>
      <c r="D1546" s="13">
        <v>16356</v>
      </c>
      <c r="E1546" s="14">
        <v>43638</v>
      </c>
      <c r="F1546" s="17">
        <v>20.5</v>
      </c>
      <c r="G1546" s="13">
        <v>16335.4</v>
      </c>
    </row>
    <row r="1547" spans="1:7">
      <c r="A1547" s="13">
        <v>1547</v>
      </c>
      <c r="B1547" s="14">
        <v>43640</v>
      </c>
      <c r="C1547" s="17">
        <v>21.8</v>
      </c>
      <c r="D1547" s="13">
        <v>16377.8</v>
      </c>
      <c r="E1547" s="14">
        <v>43639</v>
      </c>
      <c r="F1547" s="17">
        <v>20.6</v>
      </c>
      <c r="G1547" s="13">
        <v>16356</v>
      </c>
    </row>
    <row r="1548" spans="1:7">
      <c r="A1548" s="13">
        <v>1548</v>
      </c>
      <c r="B1548" s="14">
        <v>43641</v>
      </c>
      <c r="C1548" s="17">
        <v>24.4</v>
      </c>
      <c r="D1548" s="13">
        <v>16402.2</v>
      </c>
      <c r="E1548" s="14">
        <v>43640</v>
      </c>
      <c r="F1548" s="17">
        <v>21.8</v>
      </c>
      <c r="G1548" s="13">
        <v>16377.8</v>
      </c>
    </row>
    <row r="1549" spans="1:7">
      <c r="A1549" s="13">
        <v>1549</v>
      </c>
      <c r="B1549" s="14">
        <v>43642</v>
      </c>
      <c r="C1549" s="17">
        <v>26.7</v>
      </c>
      <c r="D1549" s="13">
        <v>16428.900000000001</v>
      </c>
      <c r="E1549" s="14">
        <v>43641</v>
      </c>
      <c r="F1549" s="17">
        <v>24.4</v>
      </c>
      <c r="G1549" s="13">
        <v>16402.2</v>
      </c>
    </row>
    <row r="1550" spans="1:7">
      <c r="A1550" s="13">
        <v>1550</v>
      </c>
      <c r="B1550" s="14">
        <v>43643</v>
      </c>
      <c r="C1550" s="17">
        <v>25.1</v>
      </c>
      <c r="D1550" s="13">
        <v>16454</v>
      </c>
      <c r="E1550" s="14">
        <v>43642</v>
      </c>
      <c r="F1550" s="17">
        <v>26.7</v>
      </c>
      <c r="G1550" s="13">
        <v>16428.900000000001</v>
      </c>
    </row>
    <row r="1551" spans="1:7">
      <c r="A1551" s="13">
        <v>1551</v>
      </c>
      <c r="B1551" s="14">
        <v>43644</v>
      </c>
      <c r="C1551" s="17">
        <v>19.899999999999999</v>
      </c>
      <c r="D1551" s="13">
        <v>16473.900000000001</v>
      </c>
      <c r="E1551" s="14">
        <v>43643</v>
      </c>
      <c r="F1551" s="17">
        <v>25.1</v>
      </c>
      <c r="G1551" s="13">
        <v>16454</v>
      </c>
    </row>
    <row r="1552" spans="1:7">
      <c r="A1552" s="13">
        <v>1552</v>
      </c>
      <c r="B1552" s="14">
        <v>43645</v>
      </c>
      <c r="C1552" s="17">
        <v>21.2</v>
      </c>
      <c r="D1552" s="13">
        <v>16495.100000000002</v>
      </c>
      <c r="E1552" s="14">
        <v>43644</v>
      </c>
      <c r="F1552" s="17">
        <v>19.899999999999999</v>
      </c>
      <c r="G1552" s="13">
        <v>16473.900000000001</v>
      </c>
    </row>
    <row r="1553" spans="1:7">
      <c r="A1553" s="13">
        <v>1553</v>
      </c>
      <c r="B1553" s="14">
        <v>43646</v>
      </c>
      <c r="C1553" s="17">
        <v>25</v>
      </c>
      <c r="D1553" s="13">
        <v>16520.100000000002</v>
      </c>
      <c r="E1553" s="14">
        <v>43645</v>
      </c>
      <c r="F1553" s="17">
        <v>21.2</v>
      </c>
      <c r="G1553" s="13">
        <v>16495.100000000002</v>
      </c>
    </row>
    <row r="1554" spans="1:7">
      <c r="A1554" s="13">
        <v>1554</v>
      </c>
      <c r="B1554" s="14">
        <v>43647</v>
      </c>
      <c r="C1554" s="17">
        <v>26.8</v>
      </c>
      <c r="D1554" s="13">
        <v>16546.900000000001</v>
      </c>
      <c r="E1554" s="14">
        <v>43646</v>
      </c>
      <c r="F1554" s="47"/>
      <c r="G1554" s="13"/>
    </row>
    <row r="1555" spans="1:7">
      <c r="A1555" s="13">
        <v>1555</v>
      </c>
      <c r="B1555" s="14">
        <v>43648</v>
      </c>
      <c r="C1555" s="17">
        <v>21.5</v>
      </c>
      <c r="D1555" s="13">
        <v>16568.400000000001</v>
      </c>
      <c r="E1555" s="14">
        <v>43647</v>
      </c>
      <c r="F1555" s="17">
        <v>26.8</v>
      </c>
      <c r="G1555" s="13">
        <v>16546.900000000001</v>
      </c>
    </row>
    <row r="1556" spans="1:7">
      <c r="A1556" s="13">
        <v>1556</v>
      </c>
      <c r="B1556" s="14">
        <v>43649</v>
      </c>
      <c r="C1556" s="17">
        <v>17.8</v>
      </c>
      <c r="D1556" s="13">
        <v>16586.2</v>
      </c>
      <c r="E1556" s="14">
        <v>43648</v>
      </c>
      <c r="F1556" s="17">
        <v>21.5</v>
      </c>
      <c r="G1556" s="13">
        <v>16568.400000000001</v>
      </c>
    </row>
    <row r="1557" spans="1:7">
      <c r="A1557" s="13">
        <v>1557</v>
      </c>
      <c r="B1557" s="14">
        <v>43650</v>
      </c>
      <c r="C1557" s="17">
        <v>18.100000000000001</v>
      </c>
      <c r="D1557" s="13">
        <v>16604.3</v>
      </c>
      <c r="E1557" s="14">
        <v>43649</v>
      </c>
      <c r="F1557" s="17">
        <v>17.8</v>
      </c>
      <c r="G1557" s="13">
        <v>16586.2</v>
      </c>
    </row>
    <row r="1558" spans="1:7">
      <c r="A1558" s="13">
        <v>1558</v>
      </c>
      <c r="B1558" s="14">
        <v>43651</v>
      </c>
      <c r="C1558" s="17">
        <v>19.600000000000001</v>
      </c>
      <c r="D1558" s="13">
        <v>16623.899999999998</v>
      </c>
      <c r="E1558" s="14">
        <v>43650</v>
      </c>
      <c r="F1558" s="17">
        <v>18.100000000000001</v>
      </c>
      <c r="G1558" s="13">
        <v>16604.3</v>
      </c>
    </row>
    <row r="1559" spans="1:7">
      <c r="A1559" s="13">
        <v>1559</v>
      </c>
      <c r="B1559" s="14">
        <v>43652</v>
      </c>
      <c r="C1559" s="17">
        <v>22.9</v>
      </c>
      <c r="D1559" s="13">
        <v>16646.8</v>
      </c>
      <c r="E1559" s="14">
        <v>43651</v>
      </c>
      <c r="F1559" s="17">
        <v>19.600000000000001</v>
      </c>
      <c r="G1559" s="13">
        <v>16623.899999999998</v>
      </c>
    </row>
    <row r="1560" spans="1:7">
      <c r="A1560" s="13">
        <v>1560</v>
      </c>
      <c r="B1560" s="14">
        <v>43653</v>
      </c>
      <c r="C1560" s="17">
        <v>17.399999999999999</v>
      </c>
      <c r="D1560" s="13">
        <v>16664.2</v>
      </c>
      <c r="E1560" s="14">
        <v>43652</v>
      </c>
      <c r="F1560" s="17">
        <v>22.9</v>
      </c>
      <c r="G1560" s="13">
        <v>16646.8</v>
      </c>
    </row>
    <row r="1561" spans="1:7">
      <c r="A1561" s="13">
        <v>1561</v>
      </c>
      <c r="B1561" s="14">
        <v>43654</v>
      </c>
      <c r="C1561" s="17">
        <v>15.8</v>
      </c>
      <c r="D1561" s="13">
        <v>16680</v>
      </c>
      <c r="E1561" s="14">
        <v>43653</v>
      </c>
      <c r="F1561" s="17">
        <v>17.399999999999999</v>
      </c>
      <c r="G1561" s="13">
        <v>16664.2</v>
      </c>
    </row>
    <row r="1562" spans="1:7">
      <c r="A1562" s="13">
        <v>1562</v>
      </c>
      <c r="B1562" s="14">
        <v>43655</v>
      </c>
      <c r="C1562" s="17">
        <v>14.7</v>
      </c>
      <c r="D1562" s="13">
        <v>16694.7</v>
      </c>
      <c r="E1562" s="14">
        <v>43654</v>
      </c>
      <c r="F1562" s="17">
        <v>15.8</v>
      </c>
      <c r="G1562" s="13">
        <v>16680</v>
      </c>
    </row>
    <row r="1563" spans="1:7">
      <c r="A1563" s="13">
        <v>1563</v>
      </c>
      <c r="B1563" s="14">
        <v>43656</v>
      </c>
      <c r="C1563" s="17">
        <v>17</v>
      </c>
      <c r="D1563" s="13">
        <v>16711.7</v>
      </c>
      <c r="E1563" s="14">
        <v>43655</v>
      </c>
      <c r="F1563" s="17">
        <v>14.7</v>
      </c>
      <c r="G1563" s="13">
        <v>16694.7</v>
      </c>
    </row>
    <row r="1564" spans="1:7">
      <c r="A1564" s="13">
        <v>1564</v>
      </c>
      <c r="B1564" s="14">
        <v>43657</v>
      </c>
      <c r="C1564" s="17">
        <v>18</v>
      </c>
      <c r="D1564" s="13">
        <v>16729.7</v>
      </c>
      <c r="E1564" s="14">
        <v>43656</v>
      </c>
      <c r="F1564" s="17">
        <v>17</v>
      </c>
      <c r="G1564" s="13">
        <v>16711.7</v>
      </c>
    </row>
    <row r="1565" spans="1:7">
      <c r="A1565" s="13">
        <v>1565</v>
      </c>
      <c r="B1565" s="14">
        <v>43658</v>
      </c>
      <c r="C1565" s="17">
        <v>17</v>
      </c>
      <c r="D1565" s="13">
        <v>16746.7</v>
      </c>
      <c r="E1565" s="14">
        <v>43657</v>
      </c>
      <c r="F1565" s="17">
        <v>18</v>
      </c>
      <c r="G1565" s="13">
        <v>16729.7</v>
      </c>
    </row>
    <row r="1566" spans="1:7">
      <c r="A1566" s="13">
        <v>1566</v>
      </c>
      <c r="B1566" s="14">
        <v>43659</v>
      </c>
      <c r="C1566" s="17">
        <v>16.5</v>
      </c>
      <c r="D1566" s="13">
        <v>16763.2</v>
      </c>
      <c r="E1566" s="14">
        <v>43658</v>
      </c>
      <c r="F1566" s="17">
        <v>17</v>
      </c>
      <c r="G1566" s="13">
        <v>16746.7</v>
      </c>
    </row>
    <row r="1567" spans="1:7">
      <c r="A1567" s="13">
        <v>1567</v>
      </c>
      <c r="B1567" s="14">
        <v>43660</v>
      </c>
      <c r="C1567" s="17">
        <v>17.399999999999999</v>
      </c>
      <c r="D1567" s="13">
        <v>16780.600000000002</v>
      </c>
      <c r="E1567" s="14">
        <v>43659</v>
      </c>
      <c r="F1567" s="17">
        <v>16.5</v>
      </c>
      <c r="G1567" s="13">
        <v>16763.2</v>
      </c>
    </row>
    <row r="1568" spans="1:7">
      <c r="A1568" s="13">
        <v>1568</v>
      </c>
      <c r="B1568" s="14">
        <v>43661</v>
      </c>
      <c r="C1568" s="17">
        <v>17.2</v>
      </c>
      <c r="D1568" s="13">
        <v>16797.800000000003</v>
      </c>
      <c r="E1568" s="14">
        <v>43660</v>
      </c>
      <c r="F1568" s="17">
        <v>17.399999999999999</v>
      </c>
      <c r="G1568" s="13">
        <v>16780.600000000002</v>
      </c>
    </row>
    <row r="1569" spans="1:7">
      <c r="A1569" s="13">
        <v>1569</v>
      </c>
      <c r="B1569" s="14">
        <v>43662</v>
      </c>
      <c r="C1569" s="17">
        <v>16.3</v>
      </c>
      <c r="D1569" s="13">
        <v>16814.100000000002</v>
      </c>
      <c r="E1569" s="14">
        <v>43661</v>
      </c>
      <c r="F1569" s="17">
        <v>17.2</v>
      </c>
      <c r="G1569" s="13">
        <v>16797.800000000003</v>
      </c>
    </row>
    <row r="1570" spans="1:7">
      <c r="A1570" s="13">
        <v>1570</v>
      </c>
      <c r="B1570" s="14">
        <v>43663</v>
      </c>
      <c r="C1570" s="17">
        <v>17.600000000000001</v>
      </c>
      <c r="D1570" s="13">
        <v>16831.7</v>
      </c>
      <c r="E1570" s="14">
        <v>43662</v>
      </c>
      <c r="F1570" s="17">
        <v>16.3</v>
      </c>
      <c r="G1570" s="13">
        <v>16814.100000000002</v>
      </c>
    </row>
    <row r="1571" spans="1:7">
      <c r="A1571" s="13">
        <v>1571</v>
      </c>
      <c r="B1571" s="14">
        <v>43664</v>
      </c>
      <c r="C1571" s="17">
        <v>19.899999999999999</v>
      </c>
      <c r="D1571" s="13">
        <v>16851.600000000002</v>
      </c>
      <c r="E1571" s="14">
        <v>43663</v>
      </c>
      <c r="F1571" s="17">
        <v>17.600000000000001</v>
      </c>
      <c r="G1571" s="13">
        <v>16831.7</v>
      </c>
    </row>
    <row r="1572" spans="1:7">
      <c r="A1572" s="13">
        <v>1572</v>
      </c>
      <c r="B1572" s="14">
        <v>43665</v>
      </c>
      <c r="C1572" s="17">
        <v>20</v>
      </c>
      <c r="D1572" s="13">
        <v>16871.600000000002</v>
      </c>
      <c r="E1572" s="14">
        <v>43664</v>
      </c>
      <c r="F1572" s="17">
        <v>19.899999999999999</v>
      </c>
      <c r="G1572" s="13">
        <v>16851.600000000002</v>
      </c>
    </row>
    <row r="1573" spans="1:7">
      <c r="A1573" s="13">
        <v>1573</v>
      </c>
      <c r="B1573" s="14">
        <v>43666</v>
      </c>
      <c r="C1573" s="17">
        <v>24.1</v>
      </c>
      <c r="D1573" s="13">
        <v>16895.7</v>
      </c>
      <c r="E1573" s="14">
        <v>43665</v>
      </c>
      <c r="F1573" s="17">
        <v>20</v>
      </c>
      <c r="G1573" s="13">
        <v>16871.600000000002</v>
      </c>
    </row>
    <row r="1574" spans="1:7">
      <c r="A1574" s="13">
        <v>1574</v>
      </c>
      <c r="B1574" s="14">
        <v>43667</v>
      </c>
      <c r="C1574" s="17">
        <v>20.399999999999999</v>
      </c>
      <c r="D1574" s="13">
        <v>16916.100000000002</v>
      </c>
      <c r="E1574" s="14">
        <v>43666</v>
      </c>
      <c r="F1574" s="17">
        <v>24.1</v>
      </c>
      <c r="G1574" s="13">
        <v>16895.7</v>
      </c>
    </row>
    <row r="1575" spans="1:7">
      <c r="A1575" s="13">
        <v>1575</v>
      </c>
      <c r="B1575" s="14">
        <v>43668</v>
      </c>
      <c r="C1575" s="17">
        <v>22</v>
      </c>
      <c r="D1575" s="13">
        <v>16938.100000000002</v>
      </c>
      <c r="E1575" s="14">
        <v>43667</v>
      </c>
      <c r="F1575" s="17">
        <v>20.399999999999999</v>
      </c>
      <c r="G1575" s="13">
        <v>16916.100000000002</v>
      </c>
    </row>
    <row r="1576" spans="1:7">
      <c r="A1576" s="13">
        <v>1576</v>
      </c>
      <c r="B1576" s="14">
        <v>43669</v>
      </c>
      <c r="C1576" s="17">
        <v>25.3</v>
      </c>
      <c r="D1576" s="13">
        <v>16963.400000000001</v>
      </c>
      <c r="E1576" s="14">
        <v>43668</v>
      </c>
      <c r="F1576" s="17">
        <v>22</v>
      </c>
      <c r="G1576" s="13">
        <v>16938.100000000002</v>
      </c>
    </row>
    <row r="1577" spans="1:7">
      <c r="A1577" s="13">
        <v>1577</v>
      </c>
      <c r="B1577" s="14">
        <v>43670</v>
      </c>
      <c r="C1577" s="17">
        <v>24.8</v>
      </c>
      <c r="D1577" s="13">
        <v>16988.2</v>
      </c>
      <c r="E1577" s="14">
        <v>43669</v>
      </c>
      <c r="F1577" s="17">
        <v>25.3</v>
      </c>
      <c r="G1577" s="13">
        <v>16963.400000000001</v>
      </c>
    </row>
    <row r="1578" spans="1:7">
      <c r="A1578" s="13">
        <v>1578</v>
      </c>
      <c r="B1578" s="14">
        <v>43671</v>
      </c>
      <c r="C1578" s="17">
        <v>25.8</v>
      </c>
      <c r="D1578" s="13">
        <v>17014</v>
      </c>
      <c r="E1578" s="14">
        <v>43670</v>
      </c>
      <c r="F1578" s="17">
        <v>24.8</v>
      </c>
      <c r="G1578" s="13">
        <v>16988.2</v>
      </c>
    </row>
    <row r="1579" spans="1:7">
      <c r="A1579" s="13">
        <v>1579</v>
      </c>
      <c r="B1579" s="14">
        <v>43672</v>
      </c>
      <c r="C1579" s="17">
        <v>25.6</v>
      </c>
      <c r="D1579" s="13">
        <v>17039.599999999999</v>
      </c>
      <c r="E1579" s="14">
        <v>43671</v>
      </c>
      <c r="F1579" s="17">
        <v>25.8</v>
      </c>
      <c r="G1579" s="13">
        <v>17014</v>
      </c>
    </row>
    <row r="1580" spans="1:7">
      <c r="A1580" s="13">
        <v>1580</v>
      </c>
      <c r="B1580" s="14">
        <v>43673</v>
      </c>
      <c r="C1580" s="17">
        <v>23</v>
      </c>
      <c r="D1580" s="13">
        <v>17062.599999999999</v>
      </c>
      <c r="E1580" s="14">
        <v>43672</v>
      </c>
      <c r="F1580" s="17">
        <v>25.6</v>
      </c>
      <c r="G1580" s="13">
        <v>17039.599999999999</v>
      </c>
    </row>
    <row r="1581" spans="1:7">
      <c r="A1581" s="13">
        <v>1581</v>
      </c>
      <c r="B1581" s="14">
        <v>43674</v>
      </c>
      <c r="C1581" s="17">
        <v>22.5</v>
      </c>
      <c r="D1581" s="13">
        <v>17085.099999999999</v>
      </c>
      <c r="E1581" s="14">
        <v>43673</v>
      </c>
      <c r="F1581" s="17">
        <v>23</v>
      </c>
      <c r="G1581" s="13">
        <v>17062.599999999999</v>
      </c>
    </row>
    <row r="1582" spans="1:7">
      <c r="A1582" s="13">
        <v>1582</v>
      </c>
      <c r="B1582" s="14">
        <v>43675</v>
      </c>
      <c r="C1582" s="17">
        <v>24.2</v>
      </c>
      <c r="D1582" s="13">
        <v>17109.3</v>
      </c>
      <c r="E1582" s="14">
        <v>43674</v>
      </c>
      <c r="F1582" s="17">
        <v>22.5</v>
      </c>
      <c r="G1582" s="13">
        <v>17085.099999999999</v>
      </c>
    </row>
    <row r="1583" spans="1:7">
      <c r="A1583" s="13">
        <v>1583</v>
      </c>
      <c r="B1583" s="14">
        <v>43676</v>
      </c>
      <c r="C1583" s="17">
        <v>23.8</v>
      </c>
      <c r="D1583" s="13">
        <v>17133.099999999999</v>
      </c>
      <c r="E1583" s="14">
        <v>43675</v>
      </c>
      <c r="F1583" s="17">
        <v>24.2</v>
      </c>
      <c r="G1583" s="13">
        <v>17109.3</v>
      </c>
    </row>
    <row r="1584" spans="1:7">
      <c r="A1584" s="13">
        <v>1584</v>
      </c>
      <c r="B1584" s="14">
        <v>43677</v>
      </c>
      <c r="C1584" s="17">
        <v>20.6</v>
      </c>
      <c r="D1584" s="13">
        <v>17153.699999999997</v>
      </c>
      <c r="E1584" s="14">
        <v>43676</v>
      </c>
      <c r="F1584" s="17">
        <v>23.8</v>
      </c>
      <c r="G1584" s="13">
        <v>17133.099999999999</v>
      </c>
    </row>
    <row r="1585" spans="1:7">
      <c r="A1585" s="13">
        <v>1585</v>
      </c>
      <c r="B1585" s="14">
        <v>43678</v>
      </c>
      <c r="C1585" s="17">
        <v>20.3</v>
      </c>
      <c r="D1585" s="13">
        <v>17173.999999999996</v>
      </c>
      <c r="E1585" s="24">
        <v>43677</v>
      </c>
      <c r="F1585" s="47"/>
      <c r="G1585" s="13"/>
    </row>
    <row r="1586" spans="1:7">
      <c r="A1586" s="13">
        <v>1586</v>
      </c>
      <c r="B1586" s="14">
        <v>43679</v>
      </c>
      <c r="C1586" s="17">
        <v>20.2</v>
      </c>
      <c r="D1586" s="13">
        <v>17194.199999999997</v>
      </c>
      <c r="E1586" s="14">
        <v>43678</v>
      </c>
      <c r="F1586" s="17">
        <v>20.3</v>
      </c>
      <c r="G1586" s="13">
        <v>17173.999999999996</v>
      </c>
    </row>
    <row r="1587" spans="1:7">
      <c r="A1587" s="13">
        <v>1587</v>
      </c>
      <c r="B1587" s="14">
        <v>43680</v>
      </c>
      <c r="C1587" s="17">
        <v>17.899999999999999</v>
      </c>
      <c r="D1587" s="13">
        <v>17212.099999999999</v>
      </c>
      <c r="E1587" s="14">
        <v>43679</v>
      </c>
      <c r="F1587" s="17">
        <v>20.2</v>
      </c>
      <c r="G1587" s="13">
        <v>17194.199999999997</v>
      </c>
    </row>
    <row r="1588" spans="1:7">
      <c r="A1588" s="13">
        <v>1588</v>
      </c>
      <c r="B1588" s="14">
        <v>43681</v>
      </c>
      <c r="C1588" s="17">
        <v>18.899999999999999</v>
      </c>
      <c r="D1588" s="13">
        <v>17231</v>
      </c>
      <c r="E1588" s="14">
        <v>43680</v>
      </c>
      <c r="F1588" s="17">
        <v>17.899999999999999</v>
      </c>
      <c r="G1588" s="13">
        <v>17212.099999999999</v>
      </c>
    </row>
    <row r="1589" spans="1:7">
      <c r="A1589" s="13">
        <v>1589</v>
      </c>
      <c r="B1589" s="14">
        <v>43682</v>
      </c>
      <c r="C1589" s="17">
        <v>20.2</v>
      </c>
      <c r="D1589" s="13">
        <v>17251.2</v>
      </c>
      <c r="E1589" s="14">
        <v>43681</v>
      </c>
      <c r="F1589" s="17">
        <v>18.899999999999999</v>
      </c>
      <c r="G1589" s="13">
        <v>17231</v>
      </c>
    </row>
    <row r="1590" spans="1:7">
      <c r="A1590" s="13">
        <v>1590</v>
      </c>
      <c r="B1590" s="14">
        <v>43683</v>
      </c>
      <c r="C1590" s="17">
        <v>21.5</v>
      </c>
      <c r="D1590" s="13">
        <v>17272.7</v>
      </c>
      <c r="E1590" s="14">
        <v>43682</v>
      </c>
      <c r="F1590" s="17">
        <v>20.2</v>
      </c>
      <c r="G1590" s="13">
        <v>17251.2</v>
      </c>
    </row>
    <row r="1591" spans="1:7">
      <c r="A1591" s="13">
        <v>1591</v>
      </c>
      <c r="B1591" s="14">
        <v>43684</v>
      </c>
      <c r="C1591" s="17">
        <v>20.5</v>
      </c>
      <c r="D1591" s="13">
        <v>17293.2</v>
      </c>
      <c r="E1591" s="14">
        <v>43683</v>
      </c>
      <c r="F1591" s="17">
        <v>21.5</v>
      </c>
      <c r="G1591" s="13">
        <v>17272.7</v>
      </c>
    </row>
    <row r="1592" spans="1:7">
      <c r="A1592" s="13">
        <v>1592</v>
      </c>
      <c r="B1592" s="14">
        <v>43685</v>
      </c>
      <c r="C1592" s="17">
        <v>20</v>
      </c>
      <c r="D1592" s="13">
        <v>17313.2</v>
      </c>
      <c r="E1592" s="14">
        <v>43684</v>
      </c>
      <c r="F1592" s="17">
        <v>20.5</v>
      </c>
      <c r="G1592" s="13">
        <v>17293.2</v>
      </c>
    </row>
    <row r="1593" spans="1:7">
      <c r="A1593" s="13">
        <v>1593</v>
      </c>
      <c r="B1593" s="14">
        <v>43686</v>
      </c>
      <c r="C1593" s="17">
        <v>22.4</v>
      </c>
      <c r="D1593" s="13">
        <v>17335.600000000002</v>
      </c>
      <c r="E1593" s="14">
        <v>43685</v>
      </c>
      <c r="F1593" s="17">
        <v>20</v>
      </c>
      <c r="G1593" s="13">
        <v>17313.2</v>
      </c>
    </row>
    <row r="1594" spans="1:7">
      <c r="A1594" s="13">
        <v>1594</v>
      </c>
      <c r="B1594" s="14">
        <v>43687</v>
      </c>
      <c r="C1594" s="17">
        <v>20.100000000000001</v>
      </c>
      <c r="D1594" s="13">
        <v>17355.7</v>
      </c>
      <c r="E1594" s="14">
        <v>43686</v>
      </c>
      <c r="F1594" s="17">
        <v>22.4</v>
      </c>
      <c r="G1594" s="13">
        <v>17335.600000000002</v>
      </c>
    </row>
    <row r="1595" spans="1:7">
      <c r="A1595" s="13">
        <v>1595</v>
      </c>
      <c r="B1595" s="14">
        <v>43688</v>
      </c>
      <c r="C1595" s="17">
        <v>21.5</v>
      </c>
      <c r="D1595" s="13">
        <v>17377.2</v>
      </c>
      <c r="E1595" s="14">
        <v>43687</v>
      </c>
      <c r="F1595" s="17">
        <v>20.100000000000001</v>
      </c>
      <c r="G1595" s="13">
        <v>17355.7</v>
      </c>
    </row>
    <row r="1596" spans="1:7">
      <c r="A1596" s="13">
        <v>1596</v>
      </c>
      <c r="B1596" s="14">
        <v>43689</v>
      </c>
      <c r="C1596" s="17">
        <v>17.2</v>
      </c>
      <c r="D1596" s="13">
        <v>17394.400000000001</v>
      </c>
      <c r="E1596" s="14">
        <v>43688</v>
      </c>
      <c r="F1596" s="17">
        <v>21.5</v>
      </c>
      <c r="G1596" s="13">
        <v>17377.2</v>
      </c>
    </row>
    <row r="1597" spans="1:7">
      <c r="A1597" s="13">
        <v>1597</v>
      </c>
      <c r="B1597" s="14">
        <v>43690</v>
      </c>
      <c r="C1597" s="17">
        <v>18.399999999999999</v>
      </c>
      <c r="D1597" s="13">
        <v>17412.800000000003</v>
      </c>
      <c r="E1597" s="14">
        <v>43689</v>
      </c>
      <c r="F1597" s="17">
        <v>17.2</v>
      </c>
      <c r="G1597" s="13">
        <v>17394.400000000001</v>
      </c>
    </row>
    <row r="1598" spans="1:7">
      <c r="A1598" s="13">
        <v>1598</v>
      </c>
      <c r="B1598" s="14">
        <v>43691</v>
      </c>
      <c r="C1598" s="17">
        <v>16.399999999999999</v>
      </c>
      <c r="D1598" s="13">
        <v>17429.200000000004</v>
      </c>
      <c r="E1598" s="14">
        <v>43690</v>
      </c>
      <c r="F1598" s="17">
        <v>18.399999999999999</v>
      </c>
      <c r="G1598" s="13">
        <v>17412.800000000003</v>
      </c>
    </row>
    <row r="1599" spans="1:7">
      <c r="A1599" s="13">
        <v>1599</v>
      </c>
      <c r="B1599" s="14">
        <v>43692</v>
      </c>
      <c r="C1599" s="17">
        <v>16.8</v>
      </c>
      <c r="D1599" s="13">
        <v>17446.000000000004</v>
      </c>
      <c r="E1599" s="14">
        <v>43691</v>
      </c>
      <c r="F1599" s="17">
        <v>16.399999999999999</v>
      </c>
      <c r="G1599" s="13">
        <v>17429.200000000004</v>
      </c>
    </row>
    <row r="1600" spans="1:7">
      <c r="A1600" s="13">
        <v>1600</v>
      </c>
      <c r="B1600" s="14">
        <v>43693</v>
      </c>
      <c r="C1600" s="17">
        <v>17.100000000000001</v>
      </c>
      <c r="D1600" s="13">
        <v>17463.100000000002</v>
      </c>
      <c r="E1600" s="14">
        <v>43692</v>
      </c>
      <c r="F1600" s="17">
        <v>16.8</v>
      </c>
      <c r="G1600" s="13">
        <v>17446.000000000004</v>
      </c>
    </row>
    <row r="1601" spans="1:7">
      <c r="A1601" s="13">
        <v>1601</v>
      </c>
      <c r="B1601" s="14">
        <v>43694</v>
      </c>
      <c r="C1601" s="17">
        <v>18.100000000000001</v>
      </c>
      <c r="D1601" s="13">
        <v>17481.2</v>
      </c>
      <c r="E1601" s="14">
        <v>43693</v>
      </c>
      <c r="F1601" s="17">
        <v>17.100000000000001</v>
      </c>
      <c r="G1601" s="13">
        <v>17463.100000000002</v>
      </c>
    </row>
    <row r="1602" spans="1:7">
      <c r="A1602" s="13">
        <v>1602</v>
      </c>
      <c r="B1602" s="14">
        <v>43695</v>
      </c>
      <c r="C1602" s="17">
        <v>23.3</v>
      </c>
      <c r="D1602" s="13">
        <v>17504.5</v>
      </c>
      <c r="E1602" s="14">
        <v>43694</v>
      </c>
      <c r="F1602" s="17">
        <v>18.100000000000001</v>
      </c>
      <c r="G1602" s="13">
        <v>17481.2</v>
      </c>
    </row>
    <row r="1603" spans="1:7">
      <c r="A1603" s="13">
        <v>1603</v>
      </c>
      <c r="B1603" s="14">
        <v>43696</v>
      </c>
      <c r="C1603" s="17">
        <v>20.3</v>
      </c>
      <c r="D1603" s="13">
        <v>17524.8</v>
      </c>
      <c r="E1603" s="14">
        <v>43695</v>
      </c>
      <c r="F1603" s="17">
        <v>23.3</v>
      </c>
      <c r="G1603" s="13">
        <v>17504.5</v>
      </c>
    </row>
    <row r="1604" spans="1:7">
      <c r="A1604" s="13">
        <v>1604</v>
      </c>
      <c r="B1604" s="14">
        <v>43697</v>
      </c>
      <c r="C1604" s="17">
        <v>18.899999999999999</v>
      </c>
      <c r="D1604" s="13">
        <v>17543.7</v>
      </c>
      <c r="E1604" s="14">
        <v>43696</v>
      </c>
      <c r="F1604" s="17">
        <v>20.3</v>
      </c>
      <c r="G1604" s="13">
        <v>17524.8</v>
      </c>
    </row>
    <row r="1605" spans="1:7">
      <c r="A1605" s="13">
        <v>1605</v>
      </c>
      <c r="B1605" s="14">
        <v>43698</v>
      </c>
      <c r="C1605" s="17">
        <v>17.100000000000001</v>
      </c>
      <c r="D1605" s="13">
        <v>17560.8</v>
      </c>
      <c r="E1605" s="14">
        <v>43697</v>
      </c>
      <c r="F1605" s="17">
        <v>18.899999999999999</v>
      </c>
      <c r="G1605" s="13">
        <v>17543.7</v>
      </c>
    </row>
    <row r="1606" spans="1:7">
      <c r="A1606" s="13">
        <v>1606</v>
      </c>
      <c r="B1606" s="14">
        <v>43699</v>
      </c>
      <c r="C1606" s="17">
        <v>17.2</v>
      </c>
      <c r="D1606" s="13">
        <v>17578</v>
      </c>
      <c r="E1606" s="14">
        <v>43698</v>
      </c>
      <c r="F1606" s="17">
        <v>17.100000000000001</v>
      </c>
      <c r="G1606" s="13">
        <v>17560.8</v>
      </c>
    </row>
    <row r="1607" spans="1:7">
      <c r="A1607" s="13">
        <v>1607</v>
      </c>
      <c r="B1607" s="14">
        <v>43700</v>
      </c>
      <c r="C1607" s="17">
        <v>18.899999999999999</v>
      </c>
      <c r="D1607" s="13">
        <v>17596.900000000001</v>
      </c>
      <c r="E1607" s="14">
        <v>43699</v>
      </c>
      <c r="F1607" s="17">
        <v>17.2</v>
      </c>
      <c r="G1607" s="13">
        <v>17578</v>
      </c>
    </row>
    <row r="1608" spans="1:7">
      <c r="A1608" s="13">
        <v>1608</v>
      </c>
      <c r="B1608" s="14">
        <v>43701</v>
      </c>
      <c r="C1608" s="17">
        <v>21.3</v>
      </c>
      <c r="D1608" s="13">
        <v>17618.2</v>
      </c>
      <c r="E1608" s="14">
        <v>43700</v>
      </c>
      <c r="F1608" s="17">
        <v>18.899999999999999</v>
      </c>
      <c r="G1608" s="13">
        <v>17596.900000000001</v>
      </c>
    </row>
    <row r="1609" spans="1:7">
      <c r="A1609" s="13">
        <v>1609</v>
      </c>
      <c r="B1609" s="14">
        <v>43702</v>
      </c>
      <c r="C1609" s="17">
        <v>23</v>
      </c>
      <c r="D1609" s="13">
        <v>17641.2</v>
      </c>
      <c r="E1609" s="14">
        <v>43701</v>
      </c>
      <c r="F1609" s="17">
        <v>21.3</v>
      </c>
      <c r="G1609" s="13">
        <v>17618.2</v>
      </c>
    </row>
    <row r="1610" spans="1:7">
      <c r="A1610" s="13">
        <v>1610</v>
      </c>
      <c r="B1610" s="14">
        <v>43703</v>
      </c>
      <c r="C1610" s="17">
        <v>23.2</v>
      </c>
      <c r="D1610" s="13">
        <v>17664.400000000001</v>
      </c>
      <c r="E1610" s="14">
        <v>43702</v>
      </c>
      <c r="F1610" s="17">
        <v>23</v>
      </c>
      <c r="G1610" s="13">
        <v>17641.2</v>
      </c>
    </row>
    <row r="1611" spans="1:7">
      <c r="A1611" s="13">
        <v>1611</v>
      </c>
      <c r="B1611" s="14">
        <v>43704</v>
      </c>
      <c r="C1611" s="17">
        <v>23.3</v>
      </c>
      <c r="D1611" s="13">
        <v>17687.7</v>
      </c>
      <c r="E1611" s="14">
        <v>43703</v>
      </c>
      <c r="F1611" s="17">
        <v>23.2</v>
      </c>
      <c r="G1611" s="13">
        <v>17664.400000000001</v>
      </c>
    </row>
    <row r="1612" spans="1:7">
      <c r="A1612" s="13">
        <v>1612</v>
      </c>
      <c r="B1612" s="14">
        <v>43705</v>
      </c>
      <c r="C1612" s="17">
        <v>23.8</v>
      </c>
      <c r="D1612" s="13">
        <v>17711.5</v>
      </c>
      <c r="E1612" s="14">
        <v>43704</v>
      </c>
      <c r="F1612" s="17">
        <v>23.3</v>
      </c>
      <c r="G1612" s="13">
        <v>17687.7</v>
      </c>
    </row>
    <row r="1613" spans="1:7">
      <c r="A1613" s="13">
        <v>1613</v>
      </c>
      <c r="B1613" s="14">
        <v>43706</v>
      </c>
      <c r="C1613" s="17">
        <v>22.8</v>
      </c>
      <c r="D1613" s="13">
        <v>17734.3</v>
      </c>
      <c r="E1613" s="14">
        <v>43705</v>
      </c>
      <c r="F1613" s="17">
        <v>23.8</v>
      </c>
      <c r="G1613" s="13">
        <v>17711.5</v>
      </c>
    </row>
    <row r="1614" spans="1:7">
      <c r="A1614" s="13">
        <v>1614</v>
      </c>
      <c r="B1614" s="14">
        <v>43707</v>
      </c>
      <c r="C1614" s="17">
        <v>23.1</v>
      </c>
      <c r="D1614" s="13">
        <v>17757.399999999998</v>
      </c>
      <c r="E1614" s="14">
        <v>43706</v>
      </c>
      <c r="F1614" s="17">
        <v>22.8</v>
      </c>
      <c r="G1614" s="13">
        <v>17734.3</v>
      </c>
    </row>
    <row r="1615" spans="1:7">
      <c r="A1615" s="13">
        <v>1615</v>
      </c>
      <c r="B1615" s="14">
        <v>43708</v>
      </c>
      <c r="C1615" s="17">
        <v>24.1</v>
      </c>
      <c r="D1615" s="13">
        <v>17781.499999999996</v>
      </c>
      <c r="E1615" s="14">
        <v>43707</v>
      </c>
      <c r="F1615" s="17">
        <v>23.1</v>
      </c>
      <c r="G1615" s="13">
        <v>17757.399999999998</v>
      </c>
    </row>
    <row r="1616" spans="1:7">
      <c r="A1616" s="13">
        <v>1616</v>
      </c>
      <c r="B1616" s="14">
        <v>43709</v>
      </c>
      <c r="C1616" s="17">
        <v>22.8</v>
      </c>
      <c r="D1616" s="13">
        <v>17804.299999999996</v>
      </c>
      <c r="E1616" s="14">
        <v>43708</v>
      </c>
      <c r="F1616" s="47"/>
      <c r="G1616" s="13"/>
    </row>
    <row r="1617" spans="1:7">
      <c r="A1617" s="13">
        <v>1617</v>
      </c>
      <c r="B1617" s="14">
        <v>43710</v>
      </c>
      <c r="C1617" s="17">
        <v>16.100000000000001</v>
      </c>
      <c r="D1617" s="13">
        <v>17820.399999999994</v>
      </c>
      <c r="E1617" s="14">
        <v>43709</v>
      </c>
      <c r="F1617" s="17">
        <v>22.8</v>
      </c>
      <c r="G1617" s="13">
        <v>17804.299999999996</v>
      </c>
    </row>
    <row r="1618" spans="1:7">
      <c r="A1618" s="13">
        <v>1618</v>
      </c>
      <c r="B1618" s="14">
        <v>43711</v>
      </c>
      <c r="C1618" s="17">
        <v>15.5</v>
      </c>
      <c r="D1618" s="13">
        <v>17835.899999999994</v>
      </c>
      <c r="E1618" s="14">
        <v>43710</v>
      </c>
      <c r="F1618" s="17">
        <v>16.100000000000001</v>
      </c>
      <c r="G1618" s="13">
        <v>17820.399999999994</v>
      </c>
    </row>
    <row r="1619" spans="1:7">
      <c r="A1619" s="13">
        <v>1619</v>
      </c>
      <c r="B1619" s="14">
        <v>43712</v>
      </c>
      <c r="C1619" s="17">
        <v>18</v>
      </c>
      <c r="D1619" s="13">
        <v>17853.899999999994</v>
      </c>
      <c r="E1619" s="14">
        <v>43711</v>
      </c>
      <c r="F1619" s="17">
        <v>15.5</v>
      </c>
      <c r="G1619" s="13">
        <v>17835.899999999994</v>
      </c>
    </row>
    <row r="1620" spans="1:7">
      <c r="A1620" s="13">
        <v>1620</v>
      </c>
      <c r="B1620" s="14">
        <v>43713</v>
      </c>
      <c r="C1620" s="17">
        <v>17.399999999999999</v>
      </c>
      <c r="D1620" s="13">
        <v>17871.299999999996</v>
      </c>
      <c r="E1620" s="14">
        <v>43712</v>
      </c>
      <c r="F1620" s="17">
        <v>18</v>
      </c>
      <c r="G1620" s="13">
        <v>17853.899999999994</v>
      </c>
    </row>
    <row r="1621" spans="1:7">
      <c r="A1621" s="13">
        <v>1621</v>
      </c>
      <c r="B1621" s="14">
        <v>43714</v>
      </c>
      <c r="C1621" s="17">
        <v>15.1</v>
      </c>
      <c r="D1621" s="13">
        <v>17886.399999999994</v>
      </c>
      <c r="E1621" s="14">
        <v>43713</v>
      </c>
      <c r="F1621" s="17">
        <v>17.399999999999999</v>
      </c>
      <c r="G1621" s="13">
        <v>17871.299999999996</v>
      </c>
    </row>
    <row r="1622" spans="1:7">
      <c r="A1622" s="13">
        <v>1622</v>
      </c>
      <c r="B1622" s="14">
        <v>43715</v>
      </c>
      <c r="C1622" s="17">
        <v>13.600000000000001</v>
      </c>
      <c r="D1622" s="13">
        <v>17899.999999999993</v>
      </c>
      <c r="E1622" s="14">
        <v>43714</v>
      </c>
      <c r="F1622" s="17">
        <v>15.1</v>
      </c>
      <c r="G1622" s="13">
        <v>17886.399999999994</v>
      </c>
    </row>
    <row r="1623" spans="1:7">
      <c r="A1623" s="13">
        <v>1623</v>
      </c>
      <c r="B1623" s="14">
        <v>43716</v>
      </c>
      <c r="C1623" s="17">
        <v>13.5</v>
      </c>
      <c r="D1623" s="13">
        <v>17913.499999999993</v>
      </c>
      <c r="E1623" s="14">
        <v>43715</v>
      </c>
      <c r="F1623" s="17">
        <v>13.600000000000001</v>
      </c>
      <c r="G1623" s="13">
        <v>17899.999999999993</v>
      </c>
    </row>
    <row r="1624" spans="1:7">
      <c r="A1624" s="13">
        <v>1624</v>
      </c>
      <c r="B1624" s="14">
        <v>43717</v>
      </c>
      <c r="C1624" s="17">
        <v>13.2</v>
      </c>
      <c r="D1624" s="13">
        <v>17926.699999999993</v>
      </c>
      <c r="E1624" s="14">
        <v>43716</v>
      </c>
      <c r="F1624" s="17">
        <v>13.5</v>
      </c>
      <c r="G1624" s="13">
        <v>17913.499999999993</v>
      </c>
    </row>
    <row r="1625" spans="1:7">
      <c r="A1625" s="13">
        <v>1625</v>
      </c>
      <c r="B1625" s="14">
        <v>43718</v>
      </c>
      <c r="C1625" s="17">
        <v>14</v>
      </c>
      <c r="D1625" s="13">
        <v>17940.699999999993</v>
      </c>
      <c r="E1625" s="14">
        <v>43717</v>
      </c>
      <c r="F1625" s="17">
        <v>13.2</v>
      </c>
      <c r="G1625" s="13">
        <v>17926.699999999993</v>
      </c>
    </row>
    <row r="1626" spans="1:7">
      <c r="A1626" s="13">
        <v>1626</v>
      </c>
      <c r="B1626" s="14">
        <v>43719</v>
      </c>
      <c r="C1626" s="17">
        <v>15.3</v>
      </c>
      <c r="D1626" s="13">
        <v>17955.999999999993</v>
      </c>
      <c r="E1626" s="14">
        <v>43718</v>
      </c>
      <c r="F1626" s="17">
        <v>14</v>
      </c>
      <c r="G1626" s="13">
        <v>17940.699999999993</v>
      </c>
    </row>
    <row r="1627" spans="1:7">
      <c r="A1627" s="13">
        <v>1627</v>
      </c>
      <c r="B1627" s="14">
        <v>43720</v>
      </c>
      <c r="C1627" s="17">
        <v>16.3</v>
      </c>
      <c r="D1627" s="13">
        <v>17972.299999999992</v>
      </c>
      <c r="E1627" s="14">
        <v>43719</v>
      </c>
      <c r="F1627" s="17">
        <v>15.3</v>
      </c>
      <c r="G1627" s="13">
        <v>17955.999999999993</v>
      </c>
    </row>
    <row r="1628" spans="1:7">
      <c r="A1628" s="13">
        <v>1628</v>
      </c>
      <c r="B1628" s="14">
        <v>43721</v>
      </c>
      <c r="C1628" s="17">
        <v>18.2</v>
      </c>
      <c r="D1628" s="13">
        <v>17990.499999999993</v>
      </c>
      <c r="E1628" s="14">
        <v>43720</v>
      </c>
      <c r="F1628" s="17">
        <v>16.3</v>
      </c>
      <c r="G1628" s="13">
        <v>17972.299999999992</v>
      </c>
    </row>
    <row r="1629" spans="1:7">
      <c r="A1629" s="13">
        <v>1629</v>
      </c>
      <c r="B1629" s="14">
        <v>43722</v>
      </c>
      <c r="C1629" s="17">
        <v>15.4</v>
      </c>
      <c r="D1629" s="13">
        <v>18005.899999999994</v>
      </c>
      <c r="E1629" s="14">
        <v>43721</v>
      </c>
      <c r="F1629" s="17">
        <v>18.2</v>
      </c>
      <c r="G1629" s="13">
        <v>17990.499999999993</v>
      </c>
    </row>
    <row r="1630" spans="1:7">
      <c r="A1630" s="13">
        <v>1630</v>
      </c>
      <c r="B1630" s="14">
        <v>43723</v>
      </c>
      <c r="C1630" s="17">
        <v>16.2</v>
      </c>
      <c r="D1630" s="13">
        <v>18022.099999999995</v>
      </c>
      <c r="E1630" s="14">
        <v>43722</v>
      </c>
      <c r="F1630" s="17">
        <v>15.4</v>
      </c>
      <c r="G1630" s="13">
        <v>18005.899999999994</v>
      </c>
    </row>
    <row r="1631" spans="1:7">
      <c r="A1631" s="13">
        <v>1631</v>
      </c>
      <c r="B1631" s="14">
        <v>43724</v>
      </c>
      <c r="C1631" s="17">
        <v>15.9</v>
      </c>
      <c r="D1631" s="13">
        <v>18037.999999999996</v>
      </c>
      <c r="E1631" s="14">
        <v>43723</v>
      </c>
      <c r="F1631" s="17">
        <v>16.2</v>
      </c>
      <c r="G1631" s="13">
        <v>18022.099999999995</v>
      </c>
    </row>
    <row r="1632" spans="1:7">
      <c r="A1632" s="13">
        <v>1632</v>
      </c>
      <c r="B1632" s="14">
        <v>43725</v>
      </c>
      <c r="C1632" s="17">
        <v>13.8</v>
      </c>
      <c r="D1632" s="13">
        <v>18051.799999999996</v>
      </c>
      <c r="E1632" s="14">
        <v>43724</v>
      </c>
      <c r="F1632" s="17">
        <v>15.9</v>
      </c>
      <c r="G1632" s="13">
        <v>18037.999999999996</v>
      </c>
    </row>
    <row r="1633" spans="1:7">
      <c r="A1633" s="13">
        <v>1633</v>
      </c>
      <c r="B1633" s="14">
        <v>43726</v>
      </c>
      <c r="C1633" s="17">
        <v>11.600000000000001</v>
      </c>
      <c r="D1633" s="13">
        <v>18063.399999999994</v>
      </c>
      <c r="E1633" s="14">
        <v>43725</v>
      </c>
      <c r="F1633" s="17">
        <v>13.8</v>
      </c>
      <c r="G1633" s="13">
        <v>18051.799999999996</v>
      </c>
    </row>
    <row r="1634" spans="1:7">
      <c r="A1634" s="13">
        <v>1634</v>
      </c>
      <c r="B1634" s="14">
        <v>43727</v>
      </c>
      <c r="C1634" s="17">
        <v>10</v>
      </c>
      <c r="D1634" s="13">
        <v>18073.399999999994</v>
      </c>
      <c r="E1634" s="14">
        <v>43726</v>
      </c>
      <c r="F1634" s="17">
        <v>11.600000000000001</v>
      </c>
      <c r="G1634" s="13">
        <v>18063.399999999994</v>
      </c>
    </row>
    <row r="1635" spans="1:7">
      <c r="A1635" s="13">
        <v>1635</v>
      </c>
      <c r="B1635" s="14">
        <v>43728</v>
      </c>
      <c r="C1635" s="17">
        <v>9.5</v>
      </c>
      <c r="D1635" s="13">
        <v>18082.899999999994</v>
      </c>
      <c r="E1635" s="14">
        <v>43727</v>
      </c>
      <c r="F1635" s="17">
        <v>10</v>
      </c>
      <c r="G1635" s="13">
        <v>18073.399999999994</v>
      </c>
    </row>
    <row r="1636" spans="1:7">
      <c r="A1636" s="13">
        <v>1636</v>
      </c>
      <c r="B1636" s="14">
        <v>43729</v>
      </c>
      <c r="C1636" s="17">
        <v>12.100000000000001</v>
      </c>
      <c r="D1636" s="13">
        <v>18094.999999999993</v>
      </c>
      <c r="E1636" s="14">
        <v>43728</v>
      </c>
      <c r="F1636" s="17">
        <v>9.5</v>
      </c>
      <c r="G1636" s="13">
        <v>18082.899999999994</v>
      </c>
    </row>
    <row r="1637" spans="1:7">
      <c r="A1637" s="13">
        <v>1637</v>
      </c>
      <c r="B1637" s="14">
        <v>43730</v>
      </c>
      <c r="C1637" s="17">
        <v>13.8</v>
      </c>
      <c r="D1637" s="13">
        <v>18108.799999999992</v>
      </c>
      <c r="E1637" s="14">
        <v>43729</v>
      </c>
      <c r="F1637" s="17">
        <v>12.100000000000001</v>
      </c>
      <c r="G1637" s="13">
        <v>18094.999999999993</v>
      </c>
    </row>
    <row r="1638" spans="1:7">
      <c r="A1638" s="13">
        <v>1638</v>
      </c>
      <c r="B1638" s="14">
        <v>43731</v>
      </c>
      <c r="C1638" s="17">
        <v>12.7</v>
      </c>
      <c r="D1638" s="13">
        <v>18121.499999999993</v>
      </c>
      <c r="E1638" s="14">
        <v>43730</v>
      </c>
      <c r="F1638" s="17">
        <v>13.8</v>
      </c>
      <c r="G1638" s="13">
        <v>18108.799999999992</v>
      </c>
    </row>
    <row r="1639" spans="1:7">
      <c r="A1639" s="13">
        <v>1639</v>
      </c>
      <c r="B1639" s="14">
        <v>43732</v>
      </c>
      <c r="C1639" s="17">
        <v>15.2</v>
      </c>
      <c r="D1639" s="13">
        <v>18136.699999999993</v>
      </c>
      <c r="E1639" s="14">
        <v>43731</v>
      </c>
      <c r="F1639" s="17">
        <v>12.7</v>
      </c>
      <c r="G1639" s="13">
        <v>18121.499999999993</v>
      </c>
    </row>
    <row r="1640" spans="1:7">
      <c r="A1640" s="13">
        <v>1640</v>
      </c>
      <c r="B1640" s="14">
        <v>43733</v>
      </c>
      <c r="C1640" s="17">
        <v>15</v>
      </c>
      <c r="D1640" s="13">
        <v>18151.699999999993</v>
      </c>
      <c r="E1640" s="14">
        <v>43732</v>
      </c>
      <c r="F1640" s="17">
        <v>15.2</v>
      </c>
      <c r="G1640" s="13">
        <v>18136.699999999993</v>
      </c>
    </row>
    <row r="1641" spans="1:7">
      <c r="A1641" s="13">
        <v>1641</v>
      </c>
      <c r="B1641" s="14">
        <v>43734</v>
      </c>
      <c r="C1641" s="17">
        <v>14.6</v>
      </c>
      <c r="D1641" s="13">
        <v>18166.299999999992</v>
      </c>
      <c r="E1641" s="14">
        <v>43733</v>
      </c>
      <c r="F1641" s="17">
        <v>15</v>
      </c>
      <c r="G1641" s="13">
        <v>18151.699999999993</v>
      </c>
    </row>
    <row r="1642" spans="1:7">
      <c r="A1642" s="13">
        <v>1642</v>
      </c>
      <c r="B1642" s="14">
        <v>43735</v>
      </c>
      <c r="C1642" s="17">
        <v>16.3</v>
      </c>
      <c r="D1642" s="13">
        <v>18182.599999999991</v>
      </c>
      <c r="E1642" s="14">
        <v>43734</v>
      </c>
      <c r="F1642" s="17">
        <v>14.6</v>
      </c>
      <c r="G1642" s="13">
        <v>18166.299999999992</v>
      </c>
    </row>
    <row r="1643" spans="1:7">
      <c r="A1643" s="13">
        <v>1643</v>
      </c>
      <c r="B1643" s="14">
        <v>43736</v>
      </c>
      <c r="C1643" s="17">
        <v>15</v>
      </c>
      <c r="D1643" s="13">
        <v>18197.599999999991</v>
      </c>
      <c r="E1643" s="14">
        <v>43735</v>
      </c>
      <c r="F1643" s="17">
        <v>16.3</v>
      </c>
      <c r="G1643" s="13">
        <v>18182.599999999991</v>
      </c>
    </row>
    <row r="1644" spans="1:7">
      <c r="A1644" s="13">
        <v>1644</v>
      </c>
      <c r="B1644" s="14">
        <v>43737</v>
      </c>
      <c r="C1644" s="17">
        <v>16.3</v>
      </c>
      <c r="D1644" s="13">
        <v>18213.899999999991</v>
      </c>
      <c r="E1644" s="14">
        <v>43736</v>
      </c>
      <c r="F1644" s="17">
        <v>15</v>
      </c>
      <c r="G1644" s="13">
        <v>18197.599999999991</v>
      </c>
    </row>
    <row r="1645" spans="1:7">
      <c r="A1645" s="13">
        <v>1645</v>
      </c>
      <c r="B1645" s="14">
        <v>43738</v>
      </c>
      <c r="C1645" s="17">
        <v>16.2</v>
      </c>
      <c r="D1645" s="13">
        <v>18230.099999999991</v>
      </c>
      <c r="E1645" s="14">
        <v>43737</v>
      </c>
      <c r="F1645" s="17">
        <v>16.3</v>
      </c>
      <c r="G1645" s="13">
        <v>18213.899999999991</v>
      </c>
    </row>
    <row r="1646" spans="1:7">
      <c r="A1646" s="13">
        <v>1646</v>
      </c>
      <c r="B1646" s="14">
        <v>43739</v>
      </c>
      <c r="C1646" s="17">
        <v>14.5</v>
      </c>
      <c r="D1646" s="13">
        <v>18244.599999999991</v>
      </c>
      <c r="E1646" s="24">
        <v>43738</v>
      </c>
      <c r="F1646" s="47"/>
      <c r="G1646" s="13"/>
    </row>
    <row r="1647" spans="1:7">
      <c r="A1647" s="13">
        <v>1647</v>
      </c>
      <c r="B1647" s="14">
        <v>43740</v>
      </c>
      <c r="C1647" s="17">
        <v>12.399999999999999</v>
      </c>
      <c r="D1647" s="13">
        <v>18256.999999999993</v>
      </c>
      <c r="E1647" s="14">
        <v>43739</v>
      </c>
      <c r="F1647" s="17">
        <v>14.5</v>
      </c>
      <c r="G1647" s="13">
        <v>18244.599999999991</v>
      </c>
    </row>
    <row r="1648" spans="1:7">
      <c r="A1648" s="13">
        <v>1648</v>
      </c>
      <c r="B1648" s="14">
        <v>43741</v>
      </c>
      <c r="C1648" s="17">
        <v>8</v>
      </c>
      <c r="D1648" s="13">
        <v>18264.999999999993</v>
      </c>
      <c r="E1648" s="14">
        <v>43740</v>
      </c>
      <c r="F1648" s="17">
        <v>12.399999999999999</v>
      </c>
      <c r="G1648" s="13">
        <v>18256.999999999993</v>
      </c>
    </row>
    <row r="1649" spans="1:7">
      <c r="A1649" s="13">
        <v>1649</v>
      </c>
      <c r="B1649" s="14">
        <v>43742</v>
      </c>
      <c r="C1649" s="17">
        <v>9.3999999999999986</v>
      </c>
      <c r="D1649" s="13">
        <v>18274.399999999994</v>
      </c>
      <c r="E1649" s="14">
        <v>43741</v>
      </c>
      <c r="F1649" s="17">
        <v>8</v>
      </c>
      <c r="G1649" s="13">
        <v>18264.999999999993</v>
      </c>
    </row>
    <row r="1650" spans="1:7">
      <c r="A1650" s="13">
        <v>1650</v>
      </c>
      <c r="B1650" s="14">
        <v>43743</v>
      </c>
      <c r="C1650" s="17">
        <v>8.8000000000000007</v>
      </c>
      <c r="D1650" s="13">
        <v>18283.199999999993</v>
      </c>
      <c r="E1650" s="14">
        <v>43742</v>
      </c>
      <c r="F1650" s="17">
        <v>9.3999999999999986</v>
      </c>
      <c r="G1650" s="13">
        <v>18274.399999999994</v>
      </c>
    </row>
    <row r="1651" spans="1:7">
      <c r="A1651" s="13">
        <v>1651</v>
      </c>
      <c r="B1651" s="14">
        <v>43744</v>
      </c>
      <c r="C1651" s="17">
        <v>7.3000000000000007</v>
      </c>
      <c r="D1651" s="13">
        <v>18290.499999999993</v>
      </c>
      <c r="E1651" s="14">
        <v>43743</v>
      </c>
      <c r="F1651" s="17">
        <v>8.8000000000000007</v>
      </c>
      <c r="G1651" s="13">
        <v>18283.199999999993</v>
      </c>
    </row>
    <row r="1652" spans="1:7">
      <c r="A1652" s="13">
        <v>1652</v>
      </c>
      <c r="B1652" s="14">
        <v>43745</v>
      </c>
      <c r="C1652" s="17">
        <v>5.5</v>
      </c>
      <c r="D1652" s="13">
        <v>18295.999999999993</v>
      </c>
      <c r="E1652" s="14">
        <v>43744</v>
      </c>
      <c r="F1652" s="17">
        <v>7.3000000000000007</v>
      </c>
      <c r="G1652" s="13">
        <v>18290.499999999993</v>
      </c>
    </row>
    <row r="1653" spans="1:7">
      <c r="A1653" s="13">
        <v>1653</v>
      </c>
      <c r="B1653" s="14">
        <v>43746</v>
      </c>
      <c r="C1653" s="17">
        <v>8.1000000000000014</v>
      </c>
      <c r="D1653" s="13">
        <v>18304.099999999991</v>
      </c>
      <c r="E1653" s="14">
        <v>43745</v>
      </c>
      <c r="F1653" s="17">
        <v>5.5</v>
      </c>
      <c r="G1653" s="13">
        <v>18295.999999999993</v>
      </c>
    </row>
    <row r="1654" spans="1:7">
      <c r="A1654" s="13">
        <v>1654</v>
      </c>
      <c r="B1654" s="14">
        <v>43747</v>
      </c>
      <c r="C1654" s="17">
        <v>12.3</v>
      </c>
      <c r="D1654" s="13">
        <v>18316.399999999991</v>
      </c>
      <c r="E1654" s="14">
        <v>43746</v>
      </c>
      <c r="F1654" s="17">
        <v>8.1000000000000014</v>
      </c>
      <c r="G1654" s="13">
        <v>18304.099999999991</v>
      </c>
    </row>
    <row r="1655" spans="1:7">
      <c r="A1655" s="13">
        <v>1655</v>
      </c>
      <c r="B1655" s="14">
        <v>43748</v>
      </c>
      <c r="C1655" s="17">
        <v>10.8</v>
      </c>
      <c r="D1655" s="13">
        <v>18327.19999999999</v>
      </c>
      <c r="E1655" s="14">
        <v>43747</v>
      </c>
      <c r="F1655" s="17">
        <v>12.3</v>
      </c>
      <c r="G1655" s="13">
        <v>18316.399999999991</v>
      </c>
    </row>
    <row r="1656" spans="1:7">
      <c r="A1656" s="13">
        <v>1656</v>
      </c>
      <c r="B1656" s="14">
        <v>43749</v>
      </c>
      <c r="C1656" s="17">
        <v>11.399999999999999</v>
      </c>
      <c r="D1656" s="13">
        <v>18338.599999999991</v>
      </c>
      <c r="E1656" s="14">
        <v>43748</v>
      </c>
      <c r="F1656" s="17">
        <v>10.8</v>
      </c>
      <c r="G1656" s="13">
        <v>18327.19999999999</v>
      </c>
    </row>
    <row r="1657" spans="1:7">
      <c r="A1657" s="13">
        <v>1657</v>
      </c>
      <c r="B1657" s="14">
        <v>43750</v>
      </c>
      <c r="C1657" s="17">
        <v>15.5</v>
      </c>
      <c r="D1657" s="13">
        <v>18354.099999999991</v>
      </c>
      <c r="E1657" s="14">
        <v>43749</v>
      </c>
      <c r="F1657" s="17">
        <v>11.399999999999999</v>
      </c>
      <c r="G1657" s="13">
        <v>18338.599999999991</v>
      </c>
    </row>
    <row r="1658" spans="1:7">
      <c r="A1658" s="13">
        <v>1658</v>
      </c>
      <c r="B1658" s="14">
        <v>43751</v>
      </c>
      <c r="C1658" s="17">
        <v>16.399999999999999</v>
      </c>
      <c r="D1658" s="13">
        <v>18370.499999999993</v>
      </c>
      <c r="E1658" s="14">
        <v>43750</v>
      </c>
      <c r="F1658" s="17">
        <v>15.5</v>
      </c>
      <c r="G1658" s="13">
        <v>18354.099999999991</v>
      </c>
    </row>
    <row r="1659" spans="1:7">
      <c r="A1659" s="13">
        <v>1659</v>
      </c>
      <c r="B1659" s="14">
        <v>43752</v>
      </c>
      <c r="C1659" s="17">
        <v>14.2</v>
      </c>
      <c r="D1659" s="13">
        <v>18384.699999999993</v>
      </c>
      <c r="E1659" s="14">
        <v>43751</v>
      </c>
      <c r="F1659" s="17">
        <v>16.399999999999999</v>
      </c>
      <c r="G1659" s="13">
        <v>18370.499999999993</v>
      </c>
    </row>
    <row r="1660" spans="1:7">
      <c r="A1660" s="13">
        <v>1660</v>
      </c>
      <c r="B1660" s="14">
        <v>43753</v>
      </c>
      <c r="C1660" s="17">
        <v>13.100000000000001</v>
      </c>
      <c r="D1660" s="13">
        <v>18397.799999999992</v>
      </c>
      <c r="E1660" s="14">
        <v>43752</v>
      </c>
      <c r="F1660" s="17">
        <v>14.2</v>
      </c>
      <c r="G1660" s="13">
        <v>18384.699999999993</v>
      </c>
    </row>
    <row r="1661" spans="1:7">
      <c r="A1661" s="13">
        <v>1661</v>
      </c>
      <c r="B1661" s="14">
        <v>43754</v>
      </c>
      <c r="C1661" s="17">
        <v>12.600000000000001</v>
      </c>
      <c r="D1661" s="13">
        <v>18410.399999999991</v>
      </c>
      <c r="E1661" s="14">
        <v>43753</v>
      </c>
      <c r="F1661" s="17">
        <v>13.100000000000001</v>
      </c>
      <c r="G1661" s="13">
        <v>18397.799999999992</v>
      </c>
    </row>
    <row r="1662" spans="1:7">
      <c r="A1662" s="13">
        <v>1662</v>
      </c>
      <c r="B1662" s="14">
        <v>43755</v>
      </c>
      <c r="C1662" s="17">
        <v>12.100000000000001</v>
      </c>
      <c r="D1662" s="13">
        <v>18422.499999999989</v>
      </c>
      <c r="E1662" s="14">
        <v>43754</v>
      </c>
      <c r="F1662" s="17">
        <v>12.600000000000001</v>
      </c>
      <c r="G1662" s="13">
        <v>18410.399999999991</v>
      </c>
    </row>
    <row r="1663" spans="1:7">
      <c r="A1663" s="13">
        <v>1663</v>
      </c>
      <c r="B1663" s="14">
        <v>43756</v>
      </c>
      <c r="C1663" s="17">
        <v>14.1</v>
      </c>
      <c r="D1663" s="13">
        <v>18436.599999999988</v>
      </c>
      <c r="E1663" s="14">
        <v>43755</v>
      </c>
      <c r="F1663" s="17">
        <v>12.100000000000001</v>
      </c>
      <c r="G1663" s="13">
        <v>18422.499999999989</v>
      </c>
    </row>
    <row r="1664" spans="1:7">
      <c r="A1664" s="13">
        <v>1664</v>
      </c>
      <c r="B1664" s="14">
        <v>43757</v>
      </c>
      <c r="C1664" s="17">
        <v>12.100000000000001</v>
      </c>
      <c r="D1664" s="13">
        <v>18448.699999999986</v>
      </c>
      <c r="E1664" s="14">
        <v>43756</v>
      </c>
      <c r="F1664" s="17">
        <v>14.1</v>
      </c>
      <c r="G1664" s="13">
        <v>18436.599999999988</v>
      </c>
    </row>
    <row r="1665" spans="1:7">
      <c r="A1665" s="13">
        <v>1665</v>
      </c>
      <c r="B1665" s="14">
        <v>43758</v>
      </c>
      <c r="C1665" s="17">
        <v>11.2</v>
      </c>
      <c r="D1665" s="13">
        <v>18459.899999999987</v>
      </c>
      <c r="E1665" s="14">
        <v>43757</v>
      </c>
      <c r="F1665" s="17">
        <v>12.100000000000001</v>
      </c>
      <c r="G1665" s="13">
        <v>18448.699999999986</v>
      </c>
    </row>
    <row r="1666" spans="1:7">
      <c r="A1666" s="13">
        <v>1666</v>
      </c>
      <c r="B1666" s="14">
        <v>43759</v>
      </c>
      <c r="C1666" s="17">
        <v>11</v>
      </c>
      <c r="D1666" s="13">
        <v>18470.899999999987</v>
      </c>
      <c r="E1666" s="14">
        <v>43758</v>
      </c>
      <c r="F1666" s="17">
        <v>11.2</v>
      </c>
      <c r="G1666" s="13">
        <v>18459.899999999987</v>
      </c>
    </row>
    <row r="1667" spans="1:7">
      <c r="A1667" s="13">
        <v>1667</v>
      </c>
      <c r="B1667" s="14">
        <v>43760</v>
      </c>
      <c r="C1667" s="17">
        <v>11.3</v>
      </c>
      <c r="D1667" s="13">
        <v>18482.199999999986</v>
      </c>
      <c r="E1667" s="14">
        <v>43759</v>
      </c>
      <c r="F1667" s="17">
        <v>11</v>
      </c>
      <c r="G1667" s="13">
        <v>18470.899999999987</v>
      </c>
    </row>
    <row r="1668" spans="1:7">
      <c r="A1668" s="13">
        <v>1668</v>
      </c>
      <c r="B1668" s="14">
        <v>43761</v>
      </c>
      <c r="C1668" s="17">
        <v>12.399999999999999</v>
      </c>
      <c r="D1668" s="13">
        <v>18494.599999999988</v>
      </c>
      <c r="E1668" s="14">
        <v>43760</v>
      </c>
      <c r="F1668" s="17">
        <v>11.3</v>
      </c>
      <c r="G1668" s="13">
        <v>18482.199999999986</v>
      </c>
    </row>
    <row r="1669" spans="1:7">
      <c r="A1669" s="13">
        <v>1669</v>
      </c>
      <c r="B1669" s="14">
        <v>43762</v>
      </c>
      <c r="C1669" s="17">
        <v>10.3</v>
      </c>
      <c r="D1669" s="13">
        <v>18504.899999999987</v>
      </c>
      <c r="E1669" s="14">
        <v>43761</v>
      </c>
      <c r="F1669" s="17">
        <v>12.399999999999999</v>
      </c>
      <c r="G1669" s="13">
        <v>18494.599999999988</v>
      </c>
    </row>
    <row r="1670" spans="1:7">
      <c r="A1670" s="13">
        <v>1670</v>
      </c>
      <c r="B1670" s="14">
        <v>43763</v>
      </c>
      <c r="C1670" s="17">
        <v>12.2</v>
      </c>
      <c r="D1670" s="13">
        <v>18517.099999999988</v>
      </c>
      <c r="E1670" s="14">
        <v>43762</v>
      </c>
      <c r="F1670" s="17">
        <v>10.3</v>
      </c>
      <c r="G1670" s="13">
        <v>18504.899999999987</v>
      </c>
    </row>
    <row r="1671" spans="1:7">
      <c r="A1671" s="13">
        <v>1671</v>
      </c>
      <c r="B1671" s="14">
        <v>43764</v>
      </c>
      <c r="C1671" s="17">
        <v>12.7</v>
      </c>
      <c r="D1671" s="13">
        <v>18529.799999999988</v>
      </c>
      <c r="E1671" s="14">
        <v>43763</v>
      </c>
      <c r="F1671" s="17">
        <v>12.2</v>
      </c>
      <c r="G1671" s="13">
        <v>18517.099999999988</v>
      </c>
    </row>
    <row r="1672" spans="1:7">
      <c r="A1672" s="13">
        <v>1672</v>
      </c>
      <c r="B1672" s="14">
        <v>43765</v>
      </c>
      <c r="C1672" s="17">
        <v>12.2</v>
      </c>
      <c r="D1672" s="13">
        <v>18541.999999999989</v>
      </c>
      <c r="E1672" s="14">
        <v>43764</v>
      </c>
      <c r="F1672" s="17">
        <v>12.7</v>
      </c>
      <c r="G1672" s="13">
        <v>18529.799999999988</v>
      </c>
    </row>
    <row r="1673" spans="1:7">
      <c r="A1673" s="13">
        <v>1673</v>
      </c>
      <c r="B1673" s="14">
        <v>43766</v>
      </c>
      <c r="C1673" s="17">
        <v>7.1000000000000014</v>
      </c>
      <c r="D1673" s="13">
        <v>18549.099999999988</v>
      </c>
      <c r="E1673" s="14">
        <v>43765</v>
      </c>
      <c r="F1673" s="17">
        <v>12.2</v>
      </c>
      <c r="G1673" s="13">
        <v>18541.999999999989</v>
      </c>
    </row>
    <row r="1674" spans="1:7">
      <c r="A1674" s="13">
        <v>1674</v>
      </c>
      <c r="B1674" s="14">
        <v>43767</v>
      </c>
      <c r="C1674" s="17">
        <v>4.6000000000000014</v>
      </c>
      <c r="D1674" s="13">
        <v>18553.699999999986</v>
      </c>
      <c r="E1674" s="14">
        <v>43766</v>
      </c>
      <c r="F1674" s="17">
        <v>7.1000000000000014</v>
      </c>
      <c r="G1674" s="13">
        <v>18549.099999999988</v>
      </c>
    </row>
    <row r="1675" spans="1:7">
      <c r="A1675" s="13">
        <v>1675</v>
      </c>
      <c r="B1675" s="14">
        <v>43768</v>
      </c>
      <c r="C1675" s="17">
        <v>3</v>
      </c>
      <c r="D1675" s="13">
        <v>18556.699999999986</v>
      </c>
      <c r="E1675" s="14">
        <v>43767</v>
      </c>
      <c r="F1675" s="17">
        <v>4.6000000000000014</v>
      </c>
      <c r="G1675" s="13">
        <v>18553.699999999986</v>
      </c>
    </row>
    <row r="1676" spans="1:7">
      <c r="A1676" s="13">
        <v>1676</v>
      </c>
      <c r="B1676" s="14">
        <v>43769</v>
      </c>
      <c r="C1676" s="17">
        <v>1.1999999999999993</v>
      </c>
      <c r="D1676" s="13">
        <v>18557.899999999987</v>
      </c>
      <c r="E1676" s="14">
        <v>43768</v>
      </c>
      <c r="F1676" s="17">
        <v>3</v>
      </c>
      <c r="G1676" s="13">
        <v>18556.699999999986</v>
      </c>
    </row>
    <row r="1677" spans="1:7">
      <c r="A1677" s="13">
        <v>1677</v>
      </c>
      <c r="B1677" s="14">
        <v>43770</v>
      </c>
      <c r="C1677" s="17">
        <v>3.1999999999999993</v>
      </c>
      <c r="D1677" s="13">
        <v>18561.099999999988</v>
      </c>
      <c r="E1677" s="14">
        <v>43769</v>
      </c>
      <c r="F1677" s="47"/>
      <c r="G1677" s="13"/>
    </row>
    <row r="1678" spans="1:7">
      <c r="A1678" s="13">
        <v>1678</v>
      </c>
      <c r="B1678" s="14">
        <v>43771</v>
      </c>
      <c r="C1678" s="17">
        <v>8.5</v>
      </c>
      <c r="D1678" s="13">
        <v>18569.599999999988</v>
      </c>
      <c r="E1678" s="14">
        <v>43770</v>
      </c>
      <c r="F1678" s="17">
        <v>3.1999999999999993</v>
      </c>
      <c r="G1678" s="13">
        <v>18561.099999999988</v>
      </c>
    </row>
    <row r="1679" spans="1:7">
      <c r="A1679" s="13">
        <v>1679</v>
      </c>
      <c r="B1679" s="14">
        <v>43772</v>
      </c>
      <c r="C1679" s="17">
        <v>8.5</v>
      </c>
      <c r="D1679" s="13">
        <v>18578.099999999988</v>
      </c>
      <c r="E1679" s="14">
        <v>43771</v>
      </c>
      <c r="F1679" s="17">
        <v>8.5</v>
      </c>
      <c r="G1679" s="13">
        <v>18569.599999999988</v>
      </c>
    </row>
    <row r="1680" spans="1:7">
      <c r="A1680" s="13">
        <v>1680</v>
      </c>
      <c r="B1680" s="14">
        <v>43773</v>
      </c>
      <c r="C1680" s="17">
        <v>10.600000000000001</v>
      </c>
      <c r="D1680" s="13">
        <v>18588.699999999986</v>
      </c>
      <c r="E1680" s="14">
        <v>43772</v>
      </c>
      <c r="F1680" s="17">
        <v>8.5</v>
      </c>
      <c r="G1680" s="13">
        <v>18578.099999999988</v>
      </c>
    </row>
    <row r="1681" spans="1:7">
      <c r="A1681" s="13">
        <v>1681</v>
      </c>
      <c r="B1681" s="14">
        <v>43774</v>
      </c>
      <c r="C1681" s="17">
        <v>8.3999999999999986</v>
      </c>
      <c r="D1681" s="13">
        <v>18597.099999999988</v>
      </c>
      <c r="E1681" s="14">
        <v>43773</v>
      </c>
      <c r="F1681" s="17">
        <v>10.600000000000001</v>
      </c>
      <c r="G1681" s="13">
        <v>18588.699999999986</v>
      </c>
    </row>
    <row r="1682" spans="1:7">
      <c r="A1682" s="13">
        <v>1682</v>
      </c>
      <c r="B1682" s="14">
        <v>43775</v>
      </c>
      <c r="C1682" s="17">
        <v>7.8999999999999986</v>
      </c>
      <c r="D1682" s="13">
        <v>18604.999999999989</v>
      </c>
      <c r="E1682" s="14">
        <v>43774</v>
      </c>
      <c r="F1682" s="17">
        <v>8.3999999999999986</v>
      </c>
      <c r="G1682" s="13">
        <v>18597.099999999988</v>
      </c>
    </row>
    <row r="1683" spans="1:7">
      <c r="A1683" s="13">
        <v>1683</v>
      </c>
      <c r="B1683" s="14">
        <v>43776</v>
      </c>
      <c r="C1683" s="17">
        <v>8.3000000000000007</v>
      </c>
      <c r="D1683" s="13">
        <v>18613.299999999988</v>
      </c>
      <c r="E1683" s="14">
        <v>43775</v>
      </c>
      <c r="F1683" s="17">
        <v>7.8999999999999986</v>
      </c>
      <c r="G1683" s="13">
        <v>18604.999999999989</v>
      </c>
    </row>
    <row r="1684" spans="1:7">
      <c r="A1684" s="13">
        <v>1684</v>
      </c>
      <c r="B1684" s="14">
        <v>43777</v>
      </c>
      <c r="C1684" s="17">
        <v>6.6000000000000014</v>
      </c>
      <c r="D1684" s="13">
        <v>18619.899999999987</v>
      </c>
      <c r="E1684" s="14">
        <v>43776</v>
      </c>
      <c r="F1684" s="17">
        <v>8.3000000000000007</v>
      </c>
      <c r="G1684" s="13">
        <v>18613.299999999988</v>
      </c>
    </row>
    <row r="1685" spans="1:7">
      <c r="A1685" s="13">
        <v>1685</v>
      </c>
      <c r="B1685" s="14">
        <v>43778</v>
      </c>
      <c r="C1685" s="17">
        <v>6.3000000000000007</v>
      </c>
      <c r="D1685" s="13">
        <v>18626.199999999986</v>
      </c>
      <c r="E1685" s="14">
        <v>43777</v>
      </c>
      <c r="F1685" s="17">
        <v>6.6000000000000014</v>
      </c>
      <c r="G1685" s="13">
        <v>18619.899999999987</v>
      </c>
    </row>
    <row r="1686" spans="1:7">
      <c r="A1686" s="13">
        <v>1686</v>
      </c>
      <c r="B1686" s="14">
        <v>43779</v>
      </c>
      <c r="C1686" s="17">
        <v>1.1000000000000014</v>
      </c>
      <c r="D1686" s="13">
        <v>18627.299999999985</v>
      </c>
      <c r="E1686" s="14">
        <v>43778</v>
      </c>
      <c r="F1686" s="17">
        <v>6.3000000000000007</v>
      </c>
      <c r="G1686" s="13">
        <v>18626.199999999986</v>
      </c>
    </row>
    <row r="1687" spans="1:7">
      <c r="A1687" s="13">
        <v>1687</v>
      </c>
      <c r="B1687" s="14">
        <v>43780</v>
      </c>
      <c r="C1687" s="17">
        <v>1.1999999999999993</v>
      </c>
      <c r="D1687" s="13">
        <v>18628.499999999985</v>
      </c>
      <c r="E1687" s="14">
        <v>43779</v>
      </c>
      <c r="F1687" s="17">
        <v>1.1000000000000014</v>
      </c>
      <c r="G1687" s="13">
        <v>18627.299999999985</v>
      </c>
    </row>
    <row r="1688" spans="1:7">
      <c r="A1688" s="13">
        <v>1688</v>
      </c>
      <c r="B1688" s="14">
        <v>43781</v>
      </c>
      <c r="C1688" s="17">
        <v>3.6000000000000014</v>
      </c>
      <c r="D1688" s="13">
        <v>18632.099999999984</v>
      </c>
      <c r="E1688" s="14">
        <v>43780</v>
      </c>
      <c r="F1688" s="17">
        <v>1.1999999999999993</v>
      </c>
      <c r="G1688" s="13">
        <v>18628.499999999985</v>
      </c>
    </row>
    <row r="1689" spans="1:7">
      <c r="A1689" s="13">
        <v>1689</v>
      </c>
      <c r="B1689" s="14">
        <v>43782</v>
      </c>
      <c r="C1689" s="17">
        <v>2.6000000000000014</v>
      </c>
      <c r="D1689" s="13">
        <v>18634.699999999983</v>
      </c>
      <c r="E1689" s="14">
        <v>43781</v>
      </c>
      <c r="F1689" s="17">
        <v>3.6000000000000014</v>
      </c>
      <c r="G1689" s="13">
        <v>18632.099999999984</v>
      </c>
    </row>
    <row r="1690" spans="1:7">
      <c r="A1690" s="13">
        <v>1690</v>
      </c>
      <c r="B1690" s="14">
        <v>43783</v>
      </c>
      <c r="C1690" s="17">
        <v>2.6000000000000014</v>
      </c>
      <c r="D1690" s="13">
        <v>18637.299999999981</v>
      </c>
      <c r="E1690" s="14">
        <v>43782</v>
      </c>
      <c r="F1690" s="17">
        <v>2.6000000000000014</v>
      </c>
      <c r="G1690" s="13">
        <v>18634.699999999983</v>
      </c>
    </row>
    <row r="1691" spans="1:7">
      <c r="A1691" s="13">
        <v>1691</v>
      </c>
      <c r="B1691" s="14">
        <v>43784</v>
      </c>
      <c r="C1691" s="17">
        <v>7.3999999999999986</v>
      </c>
      <c r="D1691" s="13">
        <v>18644.699999999983</v>
      </c>
      <c r="E1691" s="14">
        <v>43783</v>
      </c>
      <c r="F1691" s="17">
        <v>2.6000000000000014</v>
      </c>
      <c r="G1691" s="13">
        <v>18637.299999999981</v>
      </c>
    </row>
    <row r="1692" spans="1:7">
      <c r="A1692" s="13">
        <v>1692</v>
      </c>
      <c r="B1692" s="14">
        <v>43785</v>
      </c>
      <c r="C1692" s="17">
        <v>8.1999999999999993</v>
      </c>
      <c r="D1692" s="13">
        <v>18652.899999999983</v>
      </c>
      <c r="E1692" s="14">
        <v>43784</v>
      </c>
      <c r="F1692" s="17">
        <v>7.3999999999999986</v>
      </c>
      <c r="G1692" s="13">
        <v>18644.699999999983</v>
      </c>
    </row>
    <row r="1693" spans="1:7">
      <c r="A1693" s="13">
        <v>1693</v>
      </c>
      <c r="B1693" s="14">
        <v>43786</v>
      </c>
      <c r="C1693" s="17">
        <v>10.100000000000001</v>
      </c>
      <c r="D1693" s="13">
        <v>18662.999999999982</v>
      </c>
      <c r="E1693" s="14">
        <v>43785</v>
      </c>
      <c r="F1693" s="17">
        <v>8.1999999999999993</v>
      </c>
      <c r="G1693" s="13">
        <v>18652.899999999983</v>
      </c>
    </row>
    <row r="1694" spans="1:7">
      <c r="A1694" s="13">
        <v>1694</v>
      </c>
      <c r="B1694" s="14">
        <v>43787</v>
      </c>
      <c r="C1694" s="17">
        <v>8</v>
      </c>
      <c r="D1694" s="13">
        <v>18670.999999999982</v>
      </c>
      <c r="E1694" s="14">
        <v>43786</v>
      </c>
      <c r="F1694" s="17">
        <v>10.100000000000001</v>
      </c>
      <c r="G1694" s="13">
        <v>18662.999999999982</v>
      </c>
    </row>
    <row r="1695" spans="1:7">
      <c r="A1695" s="13">
        <v>1695</v>
      </c>
      <c r="B1695" s="14">
        <v>43788</v>
      </c>
      <c r="C1695" s="17">
        <v>4.6999999999999993</v>
      </c>
      <c r="D1695" s="13">
        <v>18675.699999999983</v>
      </c>
      <c r="E1695" s="14">
        <v>43787</v>
      </c>
      <c r="F1695" s="17">
        <v>8</v>
      </c>
      <c r="G1695" s="13">
        <v>18670.999999999982</v>
      </c>
    </row>
    <row r="1696" spans="1:7">
      <c r="A1696" s="13">
        <v>1696</v>
      </c>
      <c r="B1696" s="14">
        <v>43789</v>
      </c>
      <c r="C1696" s="17">
        <v>6.3000000000000007</v>
      </c>
      <c r="D1696" s="13">
        <v>18681.999999999982</v>
      </c>
      <c r="E1696" s="14">
        <v>43788</v>
      </c>
      <c r="F1696" s="17">
        <v>4.6999999999999993</v>
      </c>
      <c r="G1696" s="13">
        <v>18675.699999999983</v>
      </c>
    </row>
    <row r="1697" spans="1:7">
      <c r="A1697" s="13">
        <v>1697</v>
      </c>
      <c r="B1697" s="14">
        <v>43790</v>
      </c>
      <c r="C1697" s="17">
        <v>8</v>
      </c>
      <c r="D1697" s="13">
        <v>18689.999999999982</v>
      </c>
      <c r="E1697" s="14">
        <v>43789</v>
      </c>
      <c r="F1697" s="17">
        <v>6.3000000000000007</v>
      </c>
      <c r="G1697" s="13">
        <v>18681.999999999982</v>
      </c>
    </row>
    <row r="1698" spans="1:7">
      <c r="A1698" s="13">
        <v>1698</v>
      </c>
      <c r="B1698" s="14">
        <v>43791</v>
      </c>
      <c r="C1698" s="17">
        <v>8.3999999999999986</v>
      </c>
      <c r="D1698" s="13">
        <v>18698.399999999983</v>
      </c>
      <c r="E1698" s="14">
        <v>43790</v>
      </c>
      <c r="F1698" s="17">
        <v>8</v>
      </c>
      <c r="G1698" s="13">
        <v>18689.999999999982</v>
      </c>
    </row>
    <row r="1699" spans="1:7">
      <c r="A1699" s="13">
        <v>1699</v>
      </c>
      <c r="B1699" s="14">
        <v>43792</v>
      </c>
      <c r="C1699" s="17">
        <v>7.6999999999999993</v>
      </c>
      <c r="D1699" s="13">
        <v>18706.099999999984</v>
      </c>
      <c r="E1699" s="14">
        <v>43791</v>
      </c>
      <c r="F1699" s="17">
        <v>8.3999999999999986</v>
      </c>
      <c r="G1699" s="13">
        <v>18698.399999999983</v>
      </c>
    </row>
    <row r="1700" spans="1:7">
      <c r="A1700" s="13">
        <v>1700</v>
      </c>
      <c r="B1700" s="14">
        <v>43793</v>
      </c>
      <c r="C1700" s="17">
        <v>6.8000000000000007</v>
      </c>
      <c r="D1700" s="13">
        <v>18712.899999999983</v>
      </c>
      <c r="E1700" s="14">
        <v>43792</v>
      </c>
      <c r="F1700" s="17">
        <v>7.6999999999999993</v>
      </c>
      <c r="G1700" s="13">
        <v>18706.099999999984</v>
      </c>
    </row>
    <row r="1701" spans="1:7">
      <c r="A1701" s="13">
        <v>1701</v>
      </c>
      <c r="B1701" s="14">
        <v>43794</v>
      </c>
      <c r="C1701" s="17">
        <v>5.6000000000000014</v>
      </c>
      <c r="D1701" s="13">
        <v>18718.499999999982</v>
      </c>
      <c r="E1701" s="14">
        <v>43793</v>
      </c>
      <c r="F1701" s="17">
        <v>6.8000000000000007</v>
      </c>
      <c r="G1701" s="13">
        <v>18712.899999999983</v>
      </c>
    </row>
    <row r="1702" spans="1:7">
      <c r="A1702" s="13">
        <v>1702</v>
      </c>
      <c r="B1702" s="14">
        <v>43795</v>
      </c>
      <c r="C1702" s="17">
        <v>4.8999999999999986</v>
      </c>
      <c r="D1702" s="13">
        <v>18723.399999999983</v>
      </c>
      <c r="E1702" s="14">
        <v>43794</v>
      </c>
      <c r="F1702" s="17">
        <v>5.6000000000000014</v>
      </c>
      <c r="G1702" s="13">
        <v>18718.499999999982</v>
      </c>
    </row>
    <row r="1703" spans="1:7">
      <c r="A1703" s="13">
        <v>1703</v>
      </c>
      <c r="B1703" s="14">
        <v>43796</v>
      </c>
      <c r="C1703" s="17">
        <v>5.3000000000000007</v>
      </c>
      <c r="D1703" s="13">
        <v>18728.699999999983</v>
      </c>
      <c r="E1703" s="14">
        <v>43795</v>
      </c>
      <c r="F1703" s="17">
        <v>4.8999999999999986</v>
      </c>
      <c r="G1703" s="13">
        <v>18723.399999999983</v>
      </c>
    </row>
    <row r="1704" spans="1:7">
      <c r="A1704" s="13">
        <v>1704</v>
      </c>
      <c r="B1704" s="14">
        <v>43797</v>
      </c>
      <c r="C1704" s="17">
        <v>8.3999999999999986</v>
      </c>
      <c r="D1704" s="13">
        <v>18737.099999999984</v>
      </c>
      <c r="E1704" s="14">
        <v>43796</v>
      </c>
      <c r="F1704" s="17">
        <v>5.3000000000000007</v>
      </c>
      <c r="G1704" s="13">
        <v>18728.699999999983</v>
      </c>
    </row>
    <row r="1705" spans="1:7">
      <c r="A1705" s="13">
        <v>1705</v>
      </c>
      <c r="B1705" s="14">
        <v>43798</v>
      </c>
      <c r="C1705" s="17">
        <v>7.1000000000000014</v>
      </c>
      <c r="D1705" s="13">
        <v>18744.199999999983</v>
      </c>
      <c r="E1705" s="14">
        <v>43797</v>
      </c>
      <c r="F1705" s="17">
        <v>8.3999999999999986</v>
      </c>
      <c r="G1705" s="13">
        <v>18737.099999999984</v>
      </c>
    </row>
    <row r="1706" spans="1:7">
      <c r="A1706" s="13">
        <v>1706</v>
      </c>
      <c r="B1706" s="14">
        <v>43799</v>
      </c>
      <c r="C1706" s="17">
        <v>1.8999999999999986</v>
      </c>
      <c r="D1706" s="13">
        <v>18746.099999999984</v>
      </c>
      <c r="E1706" s="14">
        <v>43798</v>
      </c>
      <c r="F1706" s="17">
        <v>7.1000000000000014</v>
      </c>
      <c r="G1706" s="13">
        <v>18744.199999999983</v>
      </c>
    </row>
    <row r="1707" spans="1:7">
      <c r="A1707" s="13">
        <v>1707</v>
      </c>
      <c r="B1707" s="14">
        <v>43800</v>
      </c>
      <c r="C1707" s="17">
        <v>0.39999999999999858</v>
      </c>
      <c r="D1707" s="13">
        <v>18746.499999999985</v>
      </c>
      <c r="E1707" s="24">
        <v>43799</v>
      </c>
      <c r="F1707" s="47"/>
      <c r="G1707" s="13"/>
    </row>
    <row r="1708" spans="1:7">
      <c r="A1708" s="13">
        <v>1708</v>
      </c>
      <c r="B1708" s="14">
        <v>43801</v>
      </c>
      <c r="C1708" s="17">
        <v>2.3000000000000007</v>
      </c>
      <c r="D1708" s="13">
        <v>18748.799999999985</v>
      </c>
      <c r="E1708" s="14">
        <v>43800</v>
      </c>
      <c r="F1708" s="17">
        <v>0.39999999999999858</v>
      </c>
      <c r="G1708" s="13">
        <v>18746.499999999985</v>
      </c>
    </row>
    <row r="1709" spans="1:7">
      <c r="A1709" s="13">
        <v>1709</v>
      </c>
      <c r="B1709" s="14">
        <v>43802</v>
      </c>
      <c r="C1709" s="17">
        <v>1.8000000000000007</v>
      </c>
      <c r="D1709" s="13">
        <v>18750.599999999984</v>
      </c>
      <c r="E1709" s="14">
        <v>43801</v>
      </c>
      <c r="F1709" s="17">
        <v>2.3000000000000007</v>
      </c>
      <c r="G1709" s="13">
        <v>18748.799999999985</v>
      </c>
    </row>
    <row r="1710" spans="1:7">
      <c r="A1710" s="13">
        <v>1710</v>
      </c>
      <c r="B1710" s="14">
        <v>43803</v>
      </c>
      <c r="C1710" s="17">
        <v>1.8999999999999986</v>
      </c>
      <c r="D1710" s="13">
        <v>18752.499999999985</v>
      </c>
      <c r="E1710" s="14">
        <v>43802</v>
      </c>
      <c r="F1710" s="17">
        <v>1.8000000000000007</v>
      </c>
      <c r="G1710" s="13">
        <v>18750.599999999984</v>
      </c>
    </row>
    <row r="1711" spans="1:7">
      <c r="A1711" s="13">
        <v>1711</v>
      </c>
      <c r="B1711" s="14">
        <v>43804</v>
      </c>
      <c r="C1711" s="17">
        <v>-1.1000000000000014</v>
      </c>
      <c r="D1711" s="13">
        <v>18751.399999999987</v>
      </c>
      <c r="E1711" s="14">
        <v>43803</v>
      </c>
      <c r="F1711" s="17">
        <v>1.8999999999999986</v>
      </c>
      <c r="G1711" s="13">
        <v>18752.499999999985</v>
      </c>
    </row>
    <row r="1712" spans="1:7">
      <c r="A1712" s="13">
        <v>1712</v>
      </c>
      <c r="B1712" s="14">
        <v>43805</v>
      </c>
      <c r="C1712" s="17">
        <v>0.30000000000000071</v>
      </c>
      <c r="D1712" s="13">
        <v>18751.699999999986</v>
      </c>
      <c r="E1712" s="14">
        <v>43804</v>
      </c>
      <c r="F1712" s="17">
        <v>-1.1000000000000014</v>
      </c>
      <c r="G1712" s="13">
        <v>18751.399999999987</v>
      </c>
    </row>
    <row r="1713" spans="1:7">
      <c r="A1713" s="13">
        <v>1713</v>
      </c>
      <c r="B1713" s="14">
        <v>43806</v>
      </c>
      <c r="C1713" s="17">
        <v>6.6000000000000014</v>
      </c>
      <c r="D1713" s="13">
        <v>18758.299999999985</v>
      </c>
      <c r="E1713" s="14">
        <v>43805</v>
      </c>
      <c r="F1713" s="17">
        <v>0.30000000000000071</v>
      </c>
      <c r="G1713" s="13">
        <v>18751.699999999986</v>
      </c>
    </row>
    <row r="1714" spans="1:7">
      <c r="A1714" s="13">
        <v>1714</v>
      </c>
      <c r="B1714" s="14">
        <v>43807</v>
      </c>
      <c r="C1714" s="17">
        <v>8.1000000000000014</v>
      </c>
      <c r="D1714" s="13">
        <v>18766.399999999983</v>
      </c>
      <c r="E1714" s="14">
        <v>43806</v>
      </c>
      <c r="F1714" s="17">
        <v>6.6000000000000014</v>
      </c>
      <c r="G1714" s="13">
        <v>18758.299999999985</v>
      </c>
    </row>
    <row r="1715" spans="1:7">
      <c r="A1715" s="13">
        <v>1715</v>
      </c>
      <c r="B1715" s="14">
        <v>43808</v>
      </c>
      <c r="C1715" s="17">
        <v>7.6999999999999993</v>
      </c>
      <c r="D1715" s="13">
        <v>18774.099999999984</v>
      </c>
      <c r="E1715" s="14">
        <v>43807</v>
      </c>
      <c r="F1715" s="17">
        <v>8.1000000000000014</v>
      </c>
      <c r="G1715" s="13">
        <v>18766.399999999983</v>
      </c>
    </row>
    <row r="1716" spans="1:7">
      <c r="A1716" s="13">
        <v>1716</v>
      </c>
      <c r="B1716" s="14">
        <v>43809</v>
      </c>
      <c r="C1716" s="17">
        <v>3</v>
      </c>
      <c r="D1716" s="13">
        <v>18777.099999999984</v>
      </c>
      <c r="E1716" s="14">
        <v>43808</v>
      </c>
      <c r="F1716" s="17">
        <v>7.6999999999999993</v>
      </c>
      <c r="G1716" s="13">
        <v>18774.099999999984</v>
      </c>
    </row>
    <row r="1717" spans="1:7">
      <c r="A1717" s="13">
        <v>1717</v>
      </c>
      <c r="B1717" s="14">
        <v>43810</v>
      </c>
      <c r="C1717" s="17">
        <v>-1.1000000000000014</v>
      </c>
      <c r="D1717" s="13">
        <v>18775.999999999985</v>
      </c>
      <c r="E1717" s="14">
        <v>43809</v>
      </c>
      <c r="F1717" s="17">
        <v>3</v>
      </c>
      <c r="G1717" s="13">
        <v>18777.099999999984</v>
      </c>
    </row>
    <row r="1718" spans="1:7">
      <c r="A1718" s="13">
        <v>1718</v>
      </c>
      <c r="B1718" s="14">
        <v>43811</v>
      </c>
      <c r="C1718" s="17">
        <v>0.19999999999999929</v>
      </c>
      <c r="D1718" s="13">
        <v>18776.199999999986</v>
      </c>
      <c r="E1718" s="14">
        <v>43810</v>
      </c>
      <c r="F1718" s="17">
        <v>-1.1000000000000014</v>
      </c>
      <c r="G1718" s="13">
        <v>18775.999999999985</v>
      </c>
    </row>
    <row r="1719" spans="1:7">
      <c r="A1719" s="13">
        <v>1719</v>
      </c>
      <c r="B1719" s="14">
        <v>43812</v>
      </c>
      <c r="C1719" s="17">
        <v>0.30000000000000071</v>
      </c>
      <c r="D1719" s="13">
        <v>18776.499999999985</v>
      </c>
      <c r="E1719" s="14">
        <v>43811</v>
      </c>
      <c r="F1719" s="17">
        <v>0.19999999999999929</v>
      </c>
      <c r="G1719" s="13">
        <v>18776.199999999986</v>
      </c>
    </row>
    <row r="1720" spans="1:7">
      <c r="A1720" s="13">
        <v>1720</v>
      </c>
      <c r="B1720" s="14">
        <v>43813</v>
      </c>
      <c r="C1720" s="17">
        <v>5.1000000000000014</v>
      </c>
      <c r="D1720" s="13">
        <v>18781.599999999984</v>
      </c>
      <c r="E1720" s="14">
        <v>43812</v>
      </c>
      <c r="F1720" s="17">
        <v>0.30000000000000071</v>
      </c>
      <c r="G1720" s="13">
        <v>18776.499999999985</v>
      </c>
    </row>
    <row r="1721" spans="1:7">
      <c r="A1721" s="13">
        <v>1721</v>
      </c>
      <c r="B1721" s="14">
        <v>43814</v>
      </c>
      <c r="C1721" s="17">
        <v>7.6000000000000014</v>
      </c>
      <c r="D1721" s="13">
        <v>18789.199999999983</v>
      </c>
      <c r="E1721" s="14">
        <v>43813</v>
      </c>
      <c r="F1721" s="17">
        <v>5.1000000000000014</v>
      </c>
      <c r="G1721" s="13">
        <v>18781.599999999984</v>
      </c>
    </row>
    <row r="1722" spans="1:7">
      <c r="A1722" s="13">
        <v>1722</v>
      </c>
      <c r="B1722" s="14">
        <v>43815</v>
      </c>
      <c r="C1722" s="17">
        <v>6.1000000000000014</v>
      </c>
      <c r="D1722" s="13">
        <v>18795.299999999981</v>
      </c>
      <c r="E1722" s="14">
        <v>43814</v>
      </c>
      <c r="F1722" s="17">
        <v>7.6000000000000014</v>
      </c>
      <c r="G1722" s="13">
        <v>18789.199999999983</v>
      </c>
    </row>
    <row r="1723" spans="1:7">
      <c r="A1723" s="13">
        <v>1723</v>
      </c>
      <c r="B1723" s="14">
        <v>43816</v>
      </c>
      <c r="C1723" s="17">
        <v>1.3000000000000007</v>
      </c>
      <c r="D1723" s="13">
        <v>18796.59999999998</v>
      </c>
      <c r="E1723" s="14">
        <v>43815</v>
      </c>
      <c r="F1723" s="17">
        <v>6.1000000000000014</v>
      </c>
      <c r="G1723" s="13">
        <v>18795.299999999981</v>
      </c>
    </row>
    <row r="1724" spans="1:7">
      <c r="A1724" s="13">
        <v>1724</v>
      </c>
      <c r="B1724" s="14">
        <v>43817</v>
      </c>
      <c r="C1724" s="17">
        <v>2.1999999999999993</v>
      </c>
      <c r="D1724" s="13">
        <v>18798.799999999981</v>
      </c>
      <c r="E1724" s="14">
        <v>43816</v>
      </c>
      <c r="F1724" s="17">
        <v>1.3000000000000007</v>
      </c>
      <c r="G1724" s="13">
        <v>18796.59999999998</v>
      </c>
    </row>
    <row r="1725" spans="1:7">
      <c r="A1725" s="13">
        <v>1725</v>
      </c>
      <c r="B1725" s="14">
        <v>43818</v>
      </c>
      <c r="C1725" s="17">
        <v>1.6000000000000014</v>
      </c>
      <c r="D1725" s="13">
        <v>18800.39999999998</v>
      </c>
      <c r="E1725" s="14">
        <v>43817</v>
      </c>
      <c r="F1725" s="17">
        <v>2.1999999999999993</v>
      </c>
      <c r="G1725" s="13">
        <v>18798.799999999981</v>
      </c>
    </row>
    <row r="1726" spans="1:7">
      <c r="A1726" s="13">
        <v>1726</v>
      </c>
      <c r="B1726" s="14">
        <v>43819</v>
      </c>
      <c r="C1726" s="17">
        <v>5.1000000000000014</v>
      </c>
      <c r="D1726" s="13">
        <v>18805.499999999978</v>
      </c>
      <c r="E1726" s="14">
        <v>43818</v>
      </c>
      <c r="F1726" s="17">
        <v>1.6000000000000014</v>
      </c>
      <c r="G1726" s="13">
        <v>18800.39999999998</v>
      </c>
    </row>
    <row r="1727" spans="1:7">
      <c r="A1727" s="13">
        <v>1727</v>
      </c>
      <c r="B1727" s="14">
        <v>43820</v>
      </c>
      <c r="C1727" s="17">
        <v>5.5</v>
      </c>
      <c r="D1727" s="13">
        <v>18810.999999999978</v>
      </c>
      <c r="E1727" s="14">
        <v>43819</v>
      </c>
      <c r="F1727" s="17">
        <v>5.1000000000000014</v>
      </c>
      <c r="G1727" s="13">
        <v>18805.499999999978</v>
      </c>
    </row>
    <row r="1728" spans="1:7">
      <c r="A1728" s="13">
        <v>1728</v>
      </c>
      <c r="B1728" s="14">
        <v>43821</v>
      </c>
      <c r="C1728" s="17">
        <v>2.8999999999999986</v>
      </c>
      <c r="D1728" s="13">
        <v>18813.89999999998</v>
      </c>
      <c r="E1728" s="14">
        <v>43820</v>
      </c>
      <c r="F1728" s="17">
        <v>5.5</v>
      </c>
      <c r="G1728" s="13">
        <v>18810.999999999978</v>
      </c>
    </row>
    <row r="1729" spans="1:7">
      <c r="A1729" s="13">
        <v>1729</v>
      </c>
      <c r="B1729" s="14">
        <v>43822</v>
      </c>
      <c r="C1729" s="17">
        <v>6.1000000000000014</v>
      </c>
      <c r="D1729" s="13">
        <v>18819.999999999978</v>
      </c>
      <c r="E1729" s="14">
        <v>43821</v>
      </c>
      <c r="F1729" s="17">
        <v>2.8999999999999986</v>
      </c>
      <c r="G1729" s="13">
        <v>18813.89999999998</v>
      </c>
    </row>
    <row r="1730" spans="1:7">
      <c r="A1730" s="13">
        <v>1730</v>
      </c>
      <c r="B1730" s="14">
        <v>43823</v>
      </c>
      <c r="C1730" s="17">
        <v>5</v>
      </c>
      <c r="D1730" s="13">
        <v>18824.999999999978</v>
      </c>
      <c r="E1730" s="14">
        <v>43822</v>
      </c>
      <c r="F1730" s="17">
        <v>6.1000000000000014</v>
      </c>
      <c r="G1730" s="13">
        <v>18819.999999999978</v>
      </c>
    </row>
    <row r="1731" spans="1:7">
      <c r="A1731" s="13">
        <v>1731</v>
      </c>
      <c r="B1731" s="14">
        <v>43824</v>
      </c>
      <c r="C1731" s="17">
        <v>6.1000000000000014</v>
      </c>
      <c r="D1731" s="13">
        <v>18831.099999999977</v>
      </c>
      <c r="E1731" s="14">
        <v>43823</v>
      </c>
      <c r="F1731" s="17">
        <v>5</v>
      </c>
      <c r="G1731" s="13">
        <v>18824.999999999978</v>
      </c>
    </row>
    <row r="1732" spans="1:7">
      <c r="A1732" s="13">
        <v>1732</v>
      </c>
      <c r="B1732" s="14">
        <v>43825</v>
      </c>
      <c r="C1732" s="17">
        <v>3.8999999999999986</v>
      </c>
      <c r="D1732" s="13">
        <v>18834.999999999978</v>
      </c>
      <c r="E1732" s="14">
        <v>43824</v>
      </c>
      <c r="F1732" s="17">
        <v>6.1000000000000014</v>
      </c>
      <c r="G1732" s="13">
        <v>18831.099999999977</v>
      </c>
    </row>
    <row r="1733" spans="1:7">
      <c r="A1733" s="13">
        <v>1733</v>
      </c>
      <c r="B1733" s="14">
        <v>43826</v>
      </c>
      <c r="C1733" s="17">
        <v>2.6999999999999993</v>
      </c>
      <c r="D1733" s="13">
        <v>18837.699999999979</v>
      </c>
      <c r="E1733" s="14">
        <v>43825</v>
      </c>
      <c r="F1733" s="17">
        <v>3.8999999999999986</v>
      </c>
      <c r="G1733" s="13">
        <v>18834.999999999978</v>
      </c>
    </row>
    <row r="1734" spans="1:7">
      <c r="A1734" s="13">
        <v>1734</v>
      </c>
      <c r="B1734" s="14">
        <v>43827</v>
      </c>
      <c r="C1734" s="17">
        <v>0.60000000000000142</v>
      </c>
      <c r="D1734" s="13">
        <v>18838.299999999977</v>
      </c>
      <c r="E1734" s="14">
        <v>43826</v>
      </c>
      <c r="F1734" s="17">
        <v>2.6999999999999993</v>
      </c>
      <c r="G1734" s="13">
        <v>18837.699999999979</v>
      </c>
    </row>
    <row r="1735" spans="1:7">
      <c r="A1735" s="13">
        <v>1735</v>
      </c>
      <c r="B1735" s="14">
        <v>43828</v>
      </c>
      <c r="C1735" s="17">
        <v>-0.89999999999999858</v>
      </c>
      <c r="D1735" s="13">
        <v>18837.399999999976</v>
      </c>
      <c r="E1735" s="14">
        <v>43827</v>
      </c>
      <c r="F1735" s="17">
        <v>0.60000000000000142</v>
      </c>
      <c r="G1735" s="13">
        <v>18838.299999999977</v>
      </c>
    </row>
    <row r="1736" spans="1:7">
      <c r="A1736" s="13">
        <v>1736</v>
      </c>
      <c r="B1736" s="14">
        <v>43829</v>
      </c>
      <c r="C1736" s="17">
        <v>0.10000000000000142</v>
      </c>
      <c r="D1736" s="13">
        <v>18837.499999999975</v>
      </c>
      <c r="E1736" s="14">
        <v>43828</v>
      </c>
      <c r="F1736" s="17">
        <v>-0.89999999999999858</v>
      </c>
      <c r="G1736" s="13">
        <v>18837.399999999976</v>
      </c>
    </row>
    <row r="1737" spans="1:7">
      <c r="A1737" s="13">
        <v>1737</v>
      </c>
      <c r="B1737" s="14">
        <v>43830</v>
      </c>
      <c r="C1737" s="17">
        <v>3.3000000000000007</v>
      </c>
      <c r="D1737" s="13">
        <v>18840.799999999974</v>
      </c>
      <c r="E1737" s="14">
        <v>43829</v>
      </c>
      <c r="F1737" s="17">
        <v>0.10000000000000142</v>
      </c>
      <c r="G1737" s="13">
        <v>18837.499999999975</v>
      </c>
    </row>
    <row r="1738" spans="1:7">
      <c r="A1738" s="13">
        <v>1738</v>
      </c>
      <c r="B1738" s="14">
        <v>43831</v>
      </c>
      <c r="C1738" s="17">
        <v>0.60000000000000142</v>
      </c>
      <c r="D1738" s="13">
        <v>18841.399999999972</v>
      </c>
      <c r="E1738" s="14">
        <v>43830</v>
      </c>
      <c r="F1738" s="47"/>
      <c r="G1738" s="13"/>
    </row>
    <row r="1739" spans="1:7">
      <c r="A1739" s="13">
        <v>1739</v>
      </c>
      <c r="B1739" s="14">
        <v>43832</v>
      </c>
      <c r="C1739" s="17">
        <v>-5.2000000000000028</v>
      </c>
      <c r="D1739" s="13">
        <v>18836.199999999972</v>
      </c>
      <c r="E1739" s="14">
        <v>43831</v>
      </c>
      <c r="F1739" s="17">
        <v>0.60000000000000142</v>
      </c>
      <c r="G1739" s="13">
        <v>18841.399999999972</v>
      </c>
    </row>
    <row r="1740" spans="1:7">
      <c r="A1740" s="13">
        <v>1740</v>
      </c>
      <c r="B1740" s="14">
        <v>43833</v>
      </c>
      <c r="C1740" s="17">
        <v>0.5</v>
      </c>
      <c r="D1740" s="13">
        <v>18836.699999999972</v>
      </c>
      <c r="E1740" s="14">
        <v>43832</v>
      </c>
      <c r="F1740" s="17">
        <v>-5.2000000000000028</v>
      </c>
      <c r="G1740" s="13">
        <v>18836.199999999972</v>
      </c>
    </row>
    <row r="1741" spans="1:7">
      <c r="A1741" s="13">
        <v>1741</v>
      </c>
      <c r="B1741" s="14">
        <v>43834</v>
      </c>
      <c r="C1741" s="17">
        <v>4.1999999999999993</v>
      </c>
      <c r="D1741" s="13">
        <v>18840.899999999972</v>
      </c>
      <c r="E1741" s="14">
        <v>43833</v>
      </c>
      <c r="F1741" s="17">
        <v>0.5</v>
      </c>
      <c r="G1741" s="13">
        <v>18836.699999999972</v>
      </c>
    </row>
    <row r="1742" spans="1:7">
      <c r="A1742" s="13">
        <v>1742</v>
      </c>
      <c r="B1742" s="14">
        <v>43835</v>
      </c>
      <c r="C1742" s="17">
        <v>1.1000000000000014</v>
      </c>
      <c r="D1742" s="13">
        <v>18841.999999999971</v>
      </c>
      <c r="E1742" s="14">
        <v>43834</v>
      </c>
      <c r="F1742" s="17">
        <v>4.1999999999999993</v>
      </c>
      <c r="G1742" s="13">
        <v>18840.899999999972</v>
      </c>
    </row>
    <row r="1743" spans="1:7">
      <c r="A1743" s="13">
        <v>1743</v>
      </c>
      <c r="B1743" s="14">
        <v>43836</v>
      </c>
      <c r="C1743" s="17">
        <v>0.60000000000000142</v>
      </c>
      <c r="D1743" s="13">
        <v>18842.599999999969</v>
      </c>
      <c r="E1743" s="14">
        <v>43835</v>
      </c>
      <c r="F1743" s="17">
        <v>1.1000000000000014</v>
      </c>
      <c r="G1743" s="13">
        <v>18841.999999999971</v>
      </c>
    </row>
    <row r="1744" spans="1:7">
      <c r="A1744" s="13">
        <v>1744</v>
      </c>
      <c r="B1744" s="14">
        <v>43837</v>
      </c>
      <c r="C1744" s="17">
        <v>0.10000000000000142</v>
      </c>
      <c r="D1744" s="13">
        <v>18842.699999999968</v>
      </c>
      <c r="E1744" s="14">
        <v>43836</v>
      </c>
      <c r="F1744" s="17">
        <v>0.60000000000000142</v>
      </c>
      <c r="G1744" s="13">
        <v>18842.599999999969</v>
      </c>
    </row>
    <row r="1745" spans="1:7">
      <c r="A1745" s="13">
        <v>1745</v>
      </c>
      <c r="B1745" s="14">
        <v>43838</v>
      </c>
      <c r="C1745" s="17">
        <v>3.3000000000000007</v>
      </c>
      <c r="D1745" s="13">
        <v>18845.999999999967</v>
      </c>
      <c r="E1745" s="14">
        <v>43837</v>
      </c>
      <c r="F1745" s="17">
        <v>0.10000000000000142</v>
      </c>
      <c r="G1745" s="13">
        <v>18842.699999999968</v>
      </c>
    </row>
    <row r="1746" spans="1:7">
      <c r="A1746" s="13">
        <v>1746</v>
      </c>
      <c r="B1746" s="14">
        <v>43839</v>
      </c>
      <c r="C1746" s="17">
        <v>6.1000000000000014</v>
      </c>
      <c r="D1746" s="13">
        <v>18852.099999999966</v>
      </c>
      <c r="E1746" s="14">
        <v>43838</v>
      </c>
      <c r="F1746" s="17">
        <v>3.3000000000000007</v>
      </c>
      <c r="G1746" s="13">
        <v>18845.999999999967</v>
      </c>
    </row>
    <row r="1747" spans="1:7">
      <c r="A1747" s="13">
        <v>1747</v>
      </c>
      <c r="B1747" s="14">
        <v>43840</v>
      </c>
      <c r="C1747" s="17">
        <v>7.6000000000000014</v>
      </c>
      <c r="D1747" s="13">
        <v>18859.699999999964</v>
      </c>
      <c r="E1747" s="14">
        <v>43839</v>
      </c>
      <c r="F1747" s="17">
        <v>6.1000000000000014</v>
      </c>
      <c r="G1747" s="13">
        <v>18852.099999999966</v>
      </c>
    </row>
    <row r="1748" spans="1:7">
      <c r="A1748" s="13">
        <v>1748</v>
      </c>
      <c r="B1748" s="14">
        <v>43841</v>
      </c>
      <c r="C1748" s="17">
        <v>3</v>
      </c>
      <c r="D1748" s="13">
        <v>18862.699999999964</v>
      </c>
      <c r="E1748" s="14">
        <v>43840</v>
      </c>
      <c r="F1748" s="17">
        <v>7.6000000000000014</v>
      </c>
      <c r="G1748" s="13">
        <v>18859.699999999964</v>
      </c>
    </row>
    <row r="1749" spans="1:7">
      <c r="A1749" s="13">
        <v>1749</v>
      </c>
      <c r="B1749" s="14">
        <v>43842</v>
      </c>
      <c r="C1749" s="17">
        <v>1.1999999999999993</v>
      </c>
      <c r="D1749" s="13">
        <v>18863.899999999965</v>
      </c>
      <c r="E1749" s="14">
        <v>43841</v>
      </c>
      <c r="F1749" s="17">
        <v>3</v>
      </c>
      <c r="G1749" s="13">
        <v>18862.699999999964</v>
      </c>
    </row>
    <row r="1750" spans="1:7">
      <c r="A1750" s="13">
        <v>1750</v>
      </c>
      <c r="B1750" s="14">
        <v>43843</v>
      </c>
      <c r="C1750" s="17">
        <v>2.8999999999999986</v>
      </c>
      <c r="D1750" s="13">
        <v>18866.799999999967</v>
      </c>
      <c r="E1750" s="14">
        <v>43842</v>
      </c>
      <c r="F1750" s="17">
        <v>1.1999999999999993</v>
      </c>
      <c r="G1750" s="13">
        <v>18863.899999999965</v>
      </c>
    </row>
    <row r="1751" spans="1:7">
      <c r="A1751" s="13">
        <v>1751</v>
      </c>
      <c r="B1751" s="14">
        <v>43844</v>
      </c>
      <c r="C1751" s="17">
        <v>1.3999999999999986</v>
      </c>
      <c r="D1751" s="13">
        <v>18868.199999999968</v>
      </c>
      <c r="E1751" s="14">
        <v>43843</v>
      </c>
      <c r="F1751" s="17">
        <v>2.8999999999999986</v>
      </c>
      <c r="G1751" s="13">
        <v>18866.799999999967</v>
      </c>
    </row>
    <row r="1752" spans="1:7">
      <c r="A1752" s="13">
        <v>1752</v>
      </c>
      <c r="B1752" s="14">
        <v>43845</v>
      </c>
      <c r="C1752" s="17">
        <v>-0.39999999999999858</v>
      </c>
      <c r="D1752" s="13">
        <v>18867.799999999967</v>
      </c>
      <c r="E1752" s="14">
        <v>43844</v>
      </c>
      <c r="F1752" s="17">
        <v>1.3999999999999986</v>
      </c>
      <c r="G1752" s="13">
        <v>18868.199999999968</v>
      </c>
    </row>
    <row r="1753" spans="1:7">
      <c r="A1753" s="13">
        <v>1753</v>
      </c>
      <c r="B1753" s="14">
        <v>43846</v>
      </c>
      <c r="C1753" s="17">
        <v>0</v>
      </c>
      <c r="D1753" s="13">
        <v>18867.799999999967</v>
      </c>
      <c r="E1753" s="14">
        <v>43845</v>
      </c>
      <c r="F1753" s="17">
        <v>-0.39999999999999858</v>
      </c>
      <c r="G1753" s="13">
        <v>18867.799999999967</v>
      </c>
    </row>
    <row r="1754" spans="1:7">
      <c r="A1754" s="13">
        <v>1754</v>
      </c>
      <c r="B1754" s="14">
        <v>43847</v>
      </c>
      <c r="C1754" s="17">
        <v>0</v>
      </c>
      <c r="D1754" s="13">
        <v>18867.799999999967</v>
      </c>
      <c r="E1754" s="14">
        <v>43846</v>
      </c>
      <c r="F1754" s="17">
        <v>0</v>
      </c>
      <c r="G1754" s="13">
        <v>18867.799999999967</v>
      </c>
    </row>
    <row r="1755" spans="1:7">
      <c r="A1755" s="13">
        <v>1755</v>
      </c>
      <c r="B1755" s="14">
        <v>43848</v>
      </c>
      <c r="C1755" s="17">
        <v>1</v>
      </c>
      <c r="D1755" s="13">
        <v>18868.799999999967</v>
      </c>
      <c r="E1755" s="14">
        <v>43847</v>
      </c>
      <c r="F1755" s="17">
        <v>0</v>
      </c>
      <c r="G1755" s="13">
        <v>18867.799999999967</v>
      </c>
    </row>
    <row r="1756" spans="1:7">
      <c r="A1756" s="13">
        <v>1756</v>
      </c>
      <c r="B1756" s="14">
        <v>43849</v>
      </c>
      <c r="C1756" s="17">
        <v>1.3999999999999986</v>
      </c>
      <c r="D1756" s="13">
        <v>18870.199999999968</v>
      </c>
      <c r="E1756" s="14">
        <v>43848</v>
      </c>
      <c r="F1756" s="17">
        <v>1</v>
      </c>
      <c r="G1756" s="13">
        <v>18868.799999999967</v>
      </c>
    </row>
    <row r="1757" spans="1:7">
      <c r="A1757" s="13">
        <v>1757</v>
      </c>
      <c r="B1757" s="14">
        <v>43850</v>
      </c>
      <c r="C1757" s="17">
        <v>1</v>
      </c>
      <c r="D1757" s="13">
        <v>18871.199999999968</v>
      </c>
      <c r="E1757" s="14">
        <v>43849</v>
      </c>
      <c r="F1757" s="17">
        <v>1.3999999999999986</v>
      </c>
      <c r="G1757" s="13">
        <v>18870.199999999968</v>
      </c>
    </row>
    <row r="1758" spans="1:7">
      <c r="A1758" s="13">
        <v>1758</v>
      </c>
      <c r="B1758" s="14">
        <v>43851</v>
      </c>
      <c r="C1758" s="17">
        <v>-2.7999999999999972</v>
      </c>
      <c r="D1758" s="13">
        <v>18868.399999999969</v>
      </c>
      <c r="E1758" s="14">
        <v>43850</v>
      </c>
      <c r="F1758" s="17">
        <v>1</v>
      </c>
      <c r="G1758" s="13">
        <v>18871.199999999968</v>
      </c>
    </row>
    <row r="1759" spans="1:7">
      <c r="A1759" s="13">
        <v>1759</v>
      </c>
      <c r="B1759" s="14">
        <v>43852</v>
      </c>
      <c r="C1759" s="17">
        <v>-0.89999999999999858</v>
      </c>
      <c r="D1759" s="13">
        <v>18867.499999999967</v>
      </c>
      <c r="E1759" s="14">
        <v>43851</v>
      </c>
      <c r="F1759" s="17">
        <v>-2.7999999999999972</v>
      </c>
      <c r="G1759" s="13">
        <v>18868.399999999969</v>
      </c>
    </row>
    <row r="1760" spans="1:7">
      <c r="A1760" s="13">
        <v>1760</v>
      </c>
      <c r="B1760" s="14">
        <v>43853</v>
      </c>
      <c r="C1760" s="17">
        <v>1.1999999999999993</v>
      </c>
      <c r="D1760" s="13">
        <v>18868.699999999968</v>
      </c>
      <c r="E1760" s="14">
        <v>43852</v>
      </c>
      <c r="F1760" s="17">
        <v>-0.89999999999999858</v>
      </c>
      <c r="G1760" s="13">
        <v>18867.499999999967</v>
      </c>
    </row>
    <row r="1761" spans="1:7">
      <c r="A1761" s="13">
        <v>1761</v>
      </c>
      <c r="B1761" s="14">
        <v>43854</v>
      </c>
      <c r="C1761" s="17">
        <v>-2.2000000000000028</v>
      </c>
      <c r="D1761" s="13">
        <v>18866.499999999967</v>
      </c>
      <c r="E1761" s="14">
        <v>43853</v>
      </c>
      <c r="F1761" s="17">
        <v>1.1999999999999993</v>
      </c>
      <c r="G1761" s="13">
        <v>18868.699999999968</v>
      </c>
    </row>
    <row r="1762" spans="1:7">
      <c r="A1762" s="13">
        <v>1762</v>
      </c>
      <c r="B1762" s="14">
        <v>43855</v>
      </c>
      <c r="C1762" s="17">
        <v>-0.89999999999999858</v>
      </c>
      <c r="D1762" s="13">
        <v>18865.599999999966</v>
      </c>
      <c r="E1762" s="14">
        <v>43854</v>
      </c>
      <c r="F1762" s="17">
        <v>-2.2000000000000028</v>
      </c>
      <c r="G1762" s="13">
        <v>18866.499999999967</v>
      </c>
    </row>
    <row r="1763" spans="1:7">
      <c r="A1763" s="13">
        <v>1763</v>
      </c>
      <c r="B1763" s="14">
        <v>43856</v>
      </c>
      <c r="C1763" s="17">
        <v>-0.69999999999999929</v>
      </c>
      <c r="D1763" s="13">
        <v>18864.899999999965</v>
      </c>
      <c r="E1763" s="14">
        <v>43855</v>
      </c>
      <c r="F1763" s="17">
        <v>-0.89999999999999858</v>
      </c>
      <c r="G1763" s="13">
        <v>18865.599999999966</v>
      </c>
    </row>
    <row r="1764" spans="1:7">
      <c r="A1764" s="13">
        <v>1764</v>
      </c>
      <c r="B1764" s="14">
        <v>43857</v>
      </c>
      <c r="C1764" s="17">
        <v>1.3999999999999986</v>
      </c>
      <c r="D1764" s="13">
        <v>18866.299999999967</v>
      </c>
      <c r="E1764" s="14">
        <v>43856</v>
      </c>
      <c r="F1764" s="17">
        <v>-0.69999999999999929</v>
      </c>
      <c r="G1764" s="13">
        <v>18864.899999999965</v>
      </c>
    </row>
    <row r="1765" spans="1:7">
      <c r="A1765" s="13">
        <v>1765</v>
      </c>
      <c r="B1765" s="14">
        <v>43858</v>
      </c>
      <c r="C1765" s="17">
        <v>4.1000000000000014</v>
      </c>
      <c r="D1765" s="13">
        <v>18870.399999999965</v>
      </c>
      <c r="E1765" s="14">
        <v>43857</v>
      </c>
      <c r="F1765" s="17">
        <v>1.3999999999999986</v>
      </c>
      <c r="G1765" s="13">
        <v>18866.299999999967</v>
      </c>
    </row>
    <row r="1766" spans="1:7">
      <c r="A1766" s="13">
        <v>1766</v>
      </c>
      <c r="B1766" s="14">
        <v>43859</v>
      </c>
      <c r="C1766" s="17">
        <v>2.5</v>
      </c>
      <c r="D1766" s="13">
        <v>18872.899999999965</v>
      </c>
      <c r="E1766" s="14">
        <v>43858</v>
      </c>
      <c r="F1766" s="17">
        <v>4.1000000000000014</v>
      </c>
      <c r="G1766" s="13">
        <v>18870.399999999965</v>
      </c>
    </row>
    <row r="1767" spans="1:7">
      <c r="A1767" s="13">
        <v>1767</v>
      </c>
      <c r="B1767" s="14">
        <v>43860</v>
      </c>
      <c r="C1767" s="17">
        <v>4</v>
      </c>
      <c r="D1767" s="13">
        <v>18876.899999999965</v>
      </c>
      <c r="E1767" s="14">
        <v>43859</v>
      </c>
      <c r="F1767" s="17">
        <v>2.5</v>
      </c>
      <c r="G1767" s="13">
        <v>18872.899999999965</v>
      </c>
    </row>
    <row r="1768" spans="1:7">
      <c r="A1768" s="13">
        <v>1768</v>
      </c>
      <c r="B1768" s="14">
        <v>43861</v>
      </c>
      <c r="C1768" s="17">
        <v>10.199999999999999</v>
      </c>
      <c r="D1768" s="13">
        <v>18887.099999999966</v>
      </c>
      <c r="E1768" s="14">
        <v>43860</v>
      </c>
      <c r="F1768" s="17">
        <v>4</v>
      </c>
      <c r="G1768" s="13">
        <v>18876.899999999965</v>
      </c>
    </row>
    <row r="1769" spans="1:7">
      <c r="A1769" s="13">
        <v>1769</v>
      </c>
      <c r="B1769" s="14">
        <v>43862</v>
      </c>
      <c r="C1769" s="17">
        <v>11.600000000000001</v>
      </c>
      <c r="D1769" s="13">
        <v>18898.699999999964</v>
      </c>
      <c r="E1769" s="24">
        <v>43861</v>
      </c>
      <c r="F1769" s="47"/>
      <c r="G1769" s="13"/>
    </row>
    <row r="1770" spans="1:7">
      <c r="A1770" s="13">
        <v>1770</v>
      </c>
      <c r="B1770" s="14">
        <v>43863</v>
      </c>
      <c r="C1770" s="17">
        <v>8.3000000000000007</v>
      </c>
      <c r="D1770" s="13">
        <v>18906.999999999964</v>
      </c>
      <c r="E1770" s="14">
        <v>43862</v>
      </c>
      <c r="F1770" s="17">
        <v>11.600000000000001</v>
      </c>
      <c r="G1770" s="13">
        <v>18898.699999999964</v>
      </c>
    </row>
    <row r="1771" spans="1:7">
      <c r="A1771" s="13">
        <v>1771</v>
      </c>
      <c r="B1771" s="14">
        <v>43864</v>
      </c>
      <c r="C1771" s="17">
        <v>9.3000000000000007</v>
      </c>
      <c r="D1771" s="13">
        <v>18916.299999999963</v>
      </c>
      <c r="E1771" s="14">
        <v>43863</v>
      </c>
      <c r="F1771" s="17">
        <v>8.3000000000000007</v>
      </c>
      <c r="G1771" s="13">
        <v>18906.999999999964</v>
      </c>
    </row>
    <row r="1772" spans="1:7">
      <c r="A1772" s="13">
        <v>1772</v>
      </c>
      <c r="B1772" s="14">
        <v>43865</v>
      </c>
      <c r="C1772" s="17">
        <v>3.8999999999999986</v>
      </c>
      <c r="D1772" s="13">
        <v>18920.199999999964</v>
      </c>
      <c r="E1772" s="14">
        <v>43864</v>
      </c>
      <c r="F1772" s="17">
        <v>9.3000000000000007</v>
      </c>
      <c r="G1772" s="13">
        <v>18916.299999999963</v>
      </c>
    </row>
    <row r="1773" spans="1:7">
      <c r="A1773" s="13">
        <v>1773</v>
      </c>
      <c r="B1773" s="14">
        <v>43866</v>
      </c>
      <c r="C1773" s="17">
        <v>1.5</v>
      </c>
      <c r="D1773" s="13">
        <v>18921.699999999964</v>
      </c>
      <c r="E1773" s="14">
        <v>43865</v>
      </c>
      <c r="F1773" s="17">
        <v>3.8999999999999986</v>
      </c>
      <c r="G1773" s="13">
        <v>18920.199999999964</v>
      </c>
    </row>
    <row r="1774" spans="1:7">
      <c r="A1774" s="13">
        <v>1774</v>
      </c>
      <c r="B1774" s="14">
        <v>43867</v>
      </c>
      <c r="C1774" s="17">
        <v>1.3000000000000007</v>
      </c>
      <c r="D1774" s="13">
        <v>18922.999999999964</v>
      </c>
      <c r="E1774" s="14">
        <v>43866</v>
      </c>
      <c r="F1774" s="17">
        <v>1.5</v>
      </c>
      <c r="G1774" s="13">
        <v>18921.699999999964</v>
      </c>
    </row>
    <row r="1775" spans="1:7">
      <c r="A1775" s="13">
        <v>1775</v>
      </c>
      <c r="B1775" s="14">
        <v>43868</v>
      </c>
      <c r="C1775" s="17">
        <v>3.6000000000000014</v>
      </c>
      <c r="D1775" s="13">
        <v>18926.599999999962</v>
      </c>
      <c r="E1775" s="14">
        <v>43867</v>
      </c>
      <c r="F1775" s="17">
        <v>1.3000000000000007</v>
      </c>
      <c r="G1775" s="13">
        <v>18922.999999999964</v>
      </c>
    </row>
    <row r="1776" spans="1:7">
      <c r="A1776" s="13">
        <v>1776</v>
      </c>
      <c r="B1776" s="14">
        <v>43869</v>
      </c>
      <c r="C1776" s="17">
        <v>1.6999999999999993</v>
      </c>
      <c r="D1776" s="13">
        <v>18928.299999999963</v>
      </c>
      <c r="E1776" s="14">
        <v>43868</v>
      </c>
      <c r="F1776" s="17">
        <v>3.6000000000000014</v>
      </c>
      <c r="G1776" s="13">
        <v>18926.599999999962</v>
      </c>
    </row>
    <row r="1777" spans="1:7">
      <c r="A1777" s="13">
        <v>1777</v>
      </c>
      <c r="B1777" s="14">
        <v>43870</v>
      </c>
      <c r="C1777" s="17">
        <v>4.3999999999999986</v>
      </c>
      <c r="D1777" s="13">
        <v>18932.699999999964</v>
      </c>
      <c r="E1777" s="14">
        <v>43869</v>
      </c>
      <c r="F1777" s="17">
        <v>1.6999999999999993</v>
      </c>
      <c r="G1777" s="13">
        <v>18928.299999999963</v>
      </c>
    </row>
    <row r="1778" spans="1:7">
      <c r="A1778" s="13">
        <v>1778</v>
      </c>
      <c r="B1778" s="14">
        <v>43871</v>
      </c>
      <c r="C1778" s="17">
        <v>8.3999999999999986</v>
      </c>
      <c r="D1778" s="13">
        <v>18941.099999999966</v>
      </c>
      <c r="E1778" s="14">
        <v>43870</v>
      </c>
      <c r="F1778" s="17">
        <v>4.3999999999999986</v>
      </c>
      <c r="G1778" s="13">
        <v>18932.699999999964</v>
      </c>
    </row>
    <row r="1779" spans="1:7">
      <c r="A1779" s="13">
        <v>1779</v>
      </c>
      <c r="B1779" s="14">
        <v>43872</v>
      </c>
      <c r="C1779" s="17">
        <v>4.1000000000000014</v>
      </c>
      <c r="D1779" s="13">
        <v>18945.199999999964</v>
      </c>
      <c r="E1779" s="14">
        <v>43871</v>
      </c>
      <c r="F1779" s="17">
        <v>8.3999999999999986</v>
      </c>
      <c r="G1779" s="13">
        <v>18941.099999999966</v>
      </c>
    </row>
    <row r="1780" spans="1:7">
      <c r="A1780" s="13">
        <v>1780</v>
      </c>
      <c r="B1780" s="14">
        <v>43873</v>
      </c>
      <c r="C1780" s="17">
        <v>2.1999999999999993</v>
      </c>
      <c r="D1780" s="13">
        <v>18947.399999999965</v>
      </c>
      <c r="E1780" s="14">
        <v>43872</v>
      </c>
      <c r="F1780" s="17">
        <v>4.1000000000000014</v>
      </c>
      <c r="G1780" s="13">
        <v>18945.199999999964</v>
      </c>
    </row>
    <row r="1781" spans="1:7">
      <c r="A1781" s="13">
        <v>1781</v>
      </c>
      <c r="B1781" s="14">
        <v>43874</v>
      </c>
      <c r="C1781" s="17">
        <v>3</v>
      </c>
      <c r="D1781" s="13">
        <v>18950.399999999965</v>
      </c>
      <c r="E1781" s="14">
        <v>43873</v>
      </c>
      <c r="F1781" s="17">
        <v>2.1999999999999993</v>
      </c>
      <c r="G1781" s="13">
        <v>18947.399999999965</v>
      </c>
    </row>
    <row r="1782" spans="1:7">
      <c r="A1782" s="13">
        <v>1782</v>
      </c>
      <c r="B1782" s="14">
        <v>43875</v>
      </c>
      <c r="C1782" s="17">
        <v>5.3999999999999986</v>
      </c>
      <c r="D1782" s="13">
        <v>18955.799999999967</v>
      </c>
      <c r="E1782" s="14">
        <v>43874</v>
      </c>
      <c r="F1782" s="17">
        <v>3</v>
      </c>
      <c r="G1782" s="13">
        <v>18950.399999999965</v>
      </c>
    </row>
    <row r="1783" spans="1:7">
      <c r="A1783" s="13">
        <v>1783</v>
      </c>
      <c r="B1783" s="14">
        <v>43876</v>
      </c>
      <c r="C1783" s="17">
        <v>4.6000000000000014</v>
      </c>
      <c r="D1783" s="13">
        <v>18960.399999999965</v>
      </c>
      <c r="E1783" s="14">
        <v>43875</v>
      </c>
      <c r="F1783" s="17">
        <v>5.3999999999999986</v>
      </c>
      <c r="G1783" s="13">
        <v>18955.799999999967</v>
      </c>
    </row>
    <row r="1784" spans="1:7">
      <c r="A1784" s="13">
        <v>1784</v>
      </c>
      <c r="B1784" s="14">
        <v>43877</v>
      </c>
      <c r="C1784" s="17">
        <v>6.6000000000000014</v>
      </c>
      <c r="D1784" s="13">
        <v>18966.999999999964</v>
      </c>
      <c r="E1784" s="14">
        <v>43876</v>
      </c>
      <c r="F1784" s="17">
        <v>4.6000000000000014</v>
      </c>
      <c r="G1784" s="13">
        <v>18960.399999999965</v>
      </c>
    </row>
    <row r="1785" spans="1:7">
      <c r="A1785" s="13">
        <v>1785</v>
      </c>
      <c r="B1785" s="14">
        <v>43878</v>
      </c>
      <c r="C1785" s="17">
        <v>9.5</v>
      </c>
      <c r="D1785" s="13">
        <v>18976.499999999964</v>
      </c>
      <c r="E1785" s="14">
        <v>43877</v>
      </c>
      <c r="F1785" s="17">
        <v>6.6000000000000014</v>
      </c>
      <c r="G1785" s="13">
        <v>18966.999999999964</v>
      </c>
    </row>
    <row r="1786" spans="1:7">
      <c r="A1786" s="13">
        <v>1786</v>
      </c>
      <c r="B1786" s="14">
        <v>43879</v>
      </c>
      <c r="C1786" s="17">
        <v>6.6999999999999993</v>
      </c>
      <c r="D1786" s="13">
        <v>18983.199999999964</v>
      </c>
      <c r="E1786" s="14">
        <v>43878</v>
      </c>
      <c r="F1786" s="17">
        <v>9.5</v>
      </c>
      <c r="G1786" s="13">
        <v>18976.499999999964</v>
      </c>
    </row>
    <row r="1787" spans="1:7">
      <c r="A1787" s="13">
        <v>1787</v>
      </c>
      <c r="B1787" s="14">
        <v>43880</v>
      </c>
      <c r="C1787" s="17">
        <v>4.3000000000000007</v>
      </c>
      <c r="D1787" s="13">
        <v>18987.499999999964</v>
      </c>
      <c r="E1787" s="14">
        <v>43879</v>
      </c>
      <c r="F1787" s="17">
        <v>6.6999999999999993</v>
      </c>
      <c r="G1787" s="13">
        <v>18983.199999999964</v>
      </c>
    </row>
    <row r="1788" spans="1:7">
      <c r="A1788" s="13">
        <v>1788</v>
      </c>
      <c r="B1788" s="14">
        <v>43881</v>
      </c>
      <c r="C1788" s="17">
        <v>4.1000000000000014</v>
      </c>
      <c r="D1788" s="13">
        <v>18991.599999999962</v>
      </c>
      <c r="E1788" s="14">
        <v>43880</v>
      </c>
      <c r="F1788" s="17">
        <v>4.3000000000000007</v>
      </c>
      <c r="G1788" s="13">
        <v>18987.499999999964</v>
      </c>
    </row>
    <row r="1789" spans="1:7">
      <c r="A1789" s="13">
        <v>1789</v>
      </c>
      <c r="B1789" s="14">
        <v>43882</v>
      </c>
      <c r="C1789" s="17">
        <v>4.6999999999999993</v>
      </c>
      <c r="D1789" s="13">
        <v>18996.299999999963</v>
      </c>
      <c r="E1789" s="14">
        <v>43881</v>
      </c>
      <c r="F1789" s="17">
        <v>4.1000000000000014</v>
      </c>
      <c r="G1789" s="13">
        <v>18991.599999999962</v>
      </c>
    </row>
    <row r="1790" spans="1:7">
      <c r="A1790" s="13">
        <v>1790</v>
      </c>
      <c r="B1790" s="14">
        <v>43883</v>
      </c>
      <c r="C1790" s="17">
        <v>7.8999999999999986</v>
      </c>
      <c r="D1790" s="13">
        <v>19004.199999999964</v>
      </c>
      <c r="E1790" s="14">
        <v>43882</v>
      </c>
      <c r="F1790" s="17">
        <v>4.6999999999999993</v>
      </c>
      <c r="G1790" s="13">
        <v>18996.299999999963</v>
      </c>
    </row>
    <row r="1791" spans="1:7">
      <c r="A1791" s="13">
        <v>1791</v>
      </c>
      <c r="B1791" s="14">
        <v>43884</v>
      </c>
      <c r="C1791" s="17">
        <v>10.199999999999999</v>
      </c>
      <c r="D1791" s="13">
        <v>19014.399999999965</v>
      </c>
      <c r="E1791" s="14">
        <v>43883</v>
      </c>
      <c r="F1791" s="17">
        <v>7.8999999999999986</v>
      </c>
      <c r="G1791" s="13">
        <v>19004.199999999964</v>
      </c>
    </row>
    <row r="1792" spans="1:7">
      <c r="A1792" s="13">
        <v>1792</v>
      </c>
      <c r="B1792" s="14">
        <v>43885</v>
      </c>
      <c r="C1792" s="17">
        <v>4.8999999999999986</v>
      </c>
      <c r="D1792" s="13">
        <v>19019.299999999967</v>
      </c>
      <c r="E1792" s="14">
        <v>43884</v>
      </c>
      <c r="F1792" s="17">
        <v>10.199999999999999</v>
      </c>
      <c r="G1792" s="13">
        <v>19014.399999999965</v>
      </c>
    </row>
    <row r="1793" spans="1:7">
      <c r="A1793" s="13">
        <v>1793</v>
      </c>
      <c r="B1793" s="14">
        <v>43886</v>
      </c>
      <c r="C1793" s="17">
        <v>8.5</v>
      </c>
      <c r="D1793" s="13">
        <v>19027.799999999967</v>
      </c>
      <c r="E1793" s="14">
        <v>43885</v>
      </c>
      <c r="F1793" s="17">
        <v>4.8999999999999986</v>
      </c>
      <c r="G1793" s="13">
        <v>19019.299999999967</v>
      </c>
    </row>
    <row r="1794" spans="1:7">
      <c r="A1794" s="13">
        <v>1794</v>
      </c>
      <c r="B1794" s="14">
        <v>43887</v>
      </c>
      <c r="C1794" s="17">
        <v>4.3000000000000007</v>
      </c>
      <c r="D1794" s="13">
        <v>19032.099999999966</v>
      </c>
      <c r="E1794" s="14">
        <v>43886</v>
      </c>
      <c r="F1794" s="17">
        <v>8.5</v>
      </c>
      <c r="G1794" s="13">
        <v>19027.799999999967</v>
      </c>
    </row>
    <row r="1795" spans="1:7">
      <c r="A1795" s="13">
        <v>1795</v>
      </c>
      <c r="B1795" s="14">
        <v>43888</v>
      </c>
      <c r="C1795" s="17">
        <v>3.3999999999999986</v>
      </c>
      <c r="D1795" s="13">
        <v>19035.499999999967</v>
      </c>
      <c r="E1795" s="14">
        <v>43887</v>
      </c>
      <c r="F1795" s="17">
        <v>4.3000000000000007</v>
      </c>
      <c r="G1795" s="13">
        <v>19032.099999999966</v>
      </c>
    </row>
    <row r="1796" spans="1:7">
      <c r="A1796" s="13">
        <v>1796</v>
      </c>
      <c r="B1796" s="14">
        <v>43889</v>
      </c>
      <c r="C1796" s="17">
        <v>2.1999999999999993</v>
      </c>
      <c r="D1796" s="13">
        <v>19037.699999999968</v>
      </c>
      <c r="E1796" s="14">
        <v>43888</v>
      </c>
      <c r="F1796" s="17">
        <v>3.3999999999999986</v>
      </c>
      <c r="G1796" s="13">
        <v>19035.499999999967</v>
      </c>
    </row>
    <row r="1797" spans="1:7">
      <c r="A1797" s="13">
        <v>1797</v>
      </c>
      <c r="B1797" s="14">
        <v>43890</v>
      </c>
      <c r="C1797" s="17">
        <v>4</v>
      </c>
      <c r="D1797" s="13">
        <v>19041.699999999968</v>
      </c>
      <c r="E1797" s="14">
        <v>43889</v>
      </c>
      <c r="F1797" s="17">
        <v>2.1999999999999993</v>
      </c>
      <c r="G1797" s="13">
        <v>19037.699999999968</v>
      </c>
    </row>
    <row r="1798" spans="1:7">
      <c r="A1798" s="13">
        <v>1798</v>
      </c>
      <c r="B1798" s="14">
        <v>43891</v>
      </c>
      <c r="C1798" s="17">
        <v>7.6999999999999993</v>
      </c>
      <c r="D1798" s="13">
        <v>19049.399999999969</v>
      </c>
      <c r="E1798" s="14">
        <v>43890</v>
      </c>
      <c r="F1798" s="47"/>
      <c r="G1798" s="13"/>
    </row>
    <row r="1799" spans="1:7">
      <c r="A1799" s="13">
        <v>1799</v>
      </c>
      <c r="B1799" s="14">
        <v>43892</v>
      </c>
      <c r="C1799" s="17">
        <v>6.6999999999999993</v>
      </c>
      <c r="D1799" s="13">
        <v>19056.099999999969</v>
      </c>
      <c r="E1799" s="14">
        <v>43891</v>
      </c>
      <c r="F1799" s="17">
        <v>7.6999999999999993</v>
      </c>
      <c r="G1799" s="13">
        <v>19049.399999999969</v>
      </c>
    </row>
    <row r="1800" spans="1:7">
      <c r="A1800" s="13">
        <v>1800</v>
      </c>
      <c r="B1800" s="14">
        <v>43893</v>
      </c>
      <c r="C1800" s="17">
        <v>4.6999999999999993</v>
      </c>
      <c r="D1800" s="13">
        <v>19060.79999999997</v>
      </c>
      <c r="E1800" s="14">
        <v>43892</v>
      </c>
      <c r="F1800" s="17">
        <v>6.6999999999999993</v>
      </c>
      <c r="G1800" s="13">
        <v>19056.099999999969</v>
      </c>
    </row>
    <row r="1801" spans="1:7">
      <c r="A1801" s="13">
        <v>1801</v>
      </c>
      <c r="B1801" s="14">
        <v>43894</v>
      </c>
      <c r="C1801" s="17">
        <v>3.3999999999999986</v>
      </c>
      <c r="D1801" s="13">
        <v>19064.199999999972</v>
      </c>
      <c r="E1801" s="14">
        <v>43893</v>
      </c>
      <c r="F1801" s="17">
        <v>4.6999999999999993</v>
      </c>
      <c r="G1801" s="13">
        <v>19060.79999999997</v>
      </c>
    </row>
    <row r="1802" spans="1:7">
      <c r="A1802" s="13">
        <v>1802</v>
      </c>
      <c r="B1802" s="14">
        <v>43895</v>
      </c>
      <c r="C1802" s="17">
        <v>4.8000000000000007</v>
      </c>
      <c r="D1802" s="13">
        <v>19068.999999999971</v>
      </c>
      <c r="E1802" s="14">
        <v>43894</v>
      </c>
      <c r="F1802" s="17">
        <v>3.3999999999999986</v>
      </c>
      <c r="G1802" s="13">
        <v>19064.199999999972</v>
      </c>
    </row>
    <row r="1803" spans="1:7">
      <c r="A1803" s="13">
        <v>1803</v>
      </c>
      <c r="B1803" s="14">
        <v>43896</v>
      </c>
      <c r="C1803" s="17">
        <v>6.6999999999999993</v>
      </c>
      <c r="D1803" s="13">
        <v>19075.699999999972</v>
      </c>
      <c r="E1803" s="14">
        <v>43895</v>
      </c>
      <c r="F1803" s="17">
        <v>4.8000000000000007</v>
      </c>
      <c r="G1803" s="13">
        <v>19068.999999999971</v>
      </c>
    </row>
    <row r="1804" spans="1:7">
      <c r="A1804" s="13">
        <v>1804</v>
      </c>
      <c r="B1804" s="14">
        <v>43897</v>
      </c>
      <c r="C1804" s="17">
        <v>4.1999999999999993</v>
      </c>
      <c r="D1804" s="13">
        <v>19079.899999999972</v>
      </c>
      <c r="E1804" s="14">
        <v>43896</v>
      </c>
      <c r="F1804" s="17">
        <v>6.6999999999999993</v>
      </c>
      <c r="G1804" s="13">
        <v>19075.699999999972</v>
      </c>
    </row>
    <row r="1805" spans="1:7">
      <c r="A1805" s="13">
        <v>1805</v>
      </c>
      <c r="B1805" s="14">
        <v>43898</v>
      </c>
      <c r="C1805" s="17">
        <v>5.1999999999999993</v>
      </c>
      <c r="D1805" s="13">
        <v>19085.099999999973</v>
      </c>
      <c r="E1805" s="14">
        <v>43897</v>
      </c>
      <c r="F1805" s="17">
        <v>4.1999999999999993</v>
      </c>
      <c r="G1805" s="13">
        <v>19079.899999999972</v>
      </c>
    </row>
    <row r="1806" spans="1:7">
      <c r="A1806" s="13">
        <v>1806</v>
      </c>
      <c r="B1806" s="14">
        <v>43899</v>
      </c>
      <c r="C1806" s="17">
        <v>5.8000000000000007</v>
      </c>
      <c r="D1806" s="13">
        <v>19090.899999999972</v>
      </c>
      <c r="E1806" s="14">
        <v>43898</v>
      </c>
      <c r="F1806" s="17">
        <v>5.1999999999999993</v>
      </c>
      <c r="G1806" s="13">
        <v>19085.099999999973</v>
      </c>
    </row>
    <row r="1807" spans="1:7">
      <c r="A1807" s="13">
        <v>1807</v>
      </c>
      <c r="B1807" s="14">
        <v>43900</v>
      </c>
      <c r="C1807" s="17">
        <v>5.1000000000000014</v>
      </c>
      <c r="D1807" s="13">
        <v>19095.999999999971</v>
      </c>
      <c r="E1807" s="14">
        <v>43899</v>
      </c>
      <c r="F1807" s="17">
        <v>5.8000000000000007</v>
      </c>
      <c r="G1807" s="13">
        <v>19090.899999999972</v>
      </c>
    </row>
    <row r="1808" spans="1:7">
      <c r="A1808" s="13">
        <v>1808</v>
      </c>
      <c r="B1808" s="14">
        <v>43901</v>
      </c>
      <c r="C1808" s="17">
        <v>9</v>
      </c>
      <c r="D1808" s="13">
        <v>19104.999999999971</v>
      </c>
      <c r="E1808" s="14">
        <v>43900</v>
      </c>
      <c r="F1808" s="17">
        <v>5.1000000000000014</v>
      </c>
      <c r="G1808" s="13">
        <v>19095.999999999971</v>
      </c>
    </row>
    <row r="1809" spans="1:7">
      <c r="A1809" s="13">
        <v>1809</v>
      </c>
      <c r="B1809" s="14">
        <v>43902</v>
      </c>
      <c r="C1809" s="17">
        <v>11.600000000000001</v>
      </c>
      <c r="D1809" s="13">
        <v>19116.599999999969</v>
      </c>
      <c r="E1809" s="14">
        <v>43901</v>
      </c>
      <c r="F1809" s="17">
        <v>9</v>
      </c>
      <c r="G1809" s="13">
        <v>19104.999999999971</v>
      </c>
    </row>
    <row r="1810" spans="1:7">
      <c r="A1810" s="13">
        <v>1810</v>
      </c>
      <c r="B1810" s="14">
        <v>43903</v>
      </c>
      <c r="C1810" s="17">
        <v>7.3000000000000007</v>
      </c>
      <c r="D1810" s="13">
        <v>19123.899999999969</v>
      </c>
      <c r="E1810" s="14">
        <v>43902</v>
      </c>
      <c r="F1810" s="17">
        <v>11.600000000000001</v>
      </c>
      <c r="G1810" s="13">
        <v>19116.599999999969</v>
      </c>
    </row>
    <row r="1811" spans="1:7">
      <c r="A1811" s="13">
        <v>1811</v>
      </c>
      <c r="B1811" s="14">
        <v>43904</v>
      </c>
      <c r="C1811" s="17">
        <v>4</v>
      </c>
      <c r="D1811" s="13">
        <v>19127.899999999969</v>
      </c>
      <c r="E1811" s="14">
        <v>43903</v>
      </c>
      <c r="F1811" s="17">
        <v>7.3000000000000007</v>
      </c>
      <c r="G1811" s="13">
        <v>19123.899999999969</v>
      </c>
    </row>
    <row r="1812" spans="1:7">
      <c r="A1812" s="13">
        <v>1812</v>
      </c>
      <c r="B1812" s="14">
        <v>43905</v>
      </c>
      <c r="C1812" s="17">
        <v>3.3999999999999986</v>
      </c>
      <c r="D1812" s="13">
        <v>19131.29999999997</v>
      </c>
      <c r="E1812" s="14">
        <v>43904</v>
      </c>
      <c r="F1812" s="17">
        <v>4</v>
      </c>
      <c r="G1812" s="13">
        <v>19127.899999999969</v>
      </c>
    </row>
    <row r="1813" spans="1:7">
      <c r="A1813" s="13">
        <v>1813</v>
      </c>
      <c r="B1813" s="14">
        <v>43906</v>
      </c>
      <c r="C1813" s="17">
        <v>5.6000000000000014</v>
      </c>
      <c r="D1813" s="13">
        <v>19136.899999999969</v>
      </c>
      <c r="E1813" s="14">
        <v>43905</v>
      </c>
      <c r="F1813" s="17">
        <v>3.3999999999999986</v>
      </c>
      <c r="G1813" s="13">
        <v>19131.29999999997</v>
      </c>
    </row>
    <row r="1814" spans="1:7">
      <c r="A1814" s="13">
        <v>1814</v>
      </c>
      <c r="B1814" s="14">
        <v>43907</v>
      </c>
      <c r="C1814" s="17">
        <v>7.6999999999999993</v>
      </c>
      <c r="D1814" s="13">
        <v>19144.599999999969</v>
      </c>
      <c r="E1814" s="14">
        <v>43906</v>
      </c>
      <c r="F1814" s="17">
        <v>5.6000000000000014</v>
      </c>
      <c r="G1814" s="13">
        <v>19136.899999999969</v>
      </c>
    </row>
    <row r="1815" spans="1:7">
      <c r="A1815" s="13">
        <v>1815</v>
      </c>
      <c r="B1815" s="14">
        <v>43908</v>
      </c>
      <c r="C1815" s="17">
        <v>9.5</v>
      </c>
      <c r="D1815" s="13">
        <v>19154.099999999969</v>
      </c>
      <c r="E1815" s="14">
        <v>43907</v>
      </c>
      <c r="F1815" s="17">
        <v>7.6999999999999993</v>
      </c>
      <c r="G1815" s="13">
        <v>19144.599999999969</v>
      </c>
    </row>
    <row r="1816" spans="1:7">
      <c r="A1816" s="13">
        <v>1816</v>
      </c>
      <c r="B1816" s="14">
        <v>43909</v>
      </c>
      <c r="C1816" s="17">
        <v>9.6000000000000014</v>
      </c>
      <c r="D1816" s="13">
        <v>19163.699999999968</v>
      </c>
      <c r="E1816" s="14">
        <v>43908</v>
      </c>
      <c r="F1816" s="17">
        <v>9.5</v>
      </c>
      <c r="G1816" s="13">
        <v>19154.099999999969</v>
      </c>
    </row>
    <row r="1817" spans="1:7">
      <c r="A1817" s="13">
        <v>1817</v>
      </c>
      <c r="B1817" s="14">
        <v>43910</v>
      </c>
      <c r="C1817" s="17">
        <v>9.3000000000000007</v>
      </c>
      <c r="D1817" s="13">
        <v>19172.999999999967</v>
      </c>
      <c r="E1817" s="14">
        <v>43909</v>
      </c>
      <c r="F1817" s="17">
        <v>9.6000000000000014</v>
      </c>
      <c r="G1817" s="13">
        <v>19163.699999999968</v>
      </c>
    </row>
    <row r="1818" spans="1:7">
      <c r="A1818" s="13">
        <v>1818</v>
      </c>
      <c r="B1818" s="14">
        <v>43911</v>
      </c>
      <c r="C1818" s="17">
        <v>2.6000000000000014</v>
      </c>
      <c r="D1818" s="13">
        <v>19175.599999999966</v>
      </c>
      <c r="E1818" s="14">
        <v>43910</v>
      </c>
      <c r="F1818" s="17">
        <v>9.3000000000000007</v>
      </c>
      <c r="G1818" s="13">
        <v>19172.999999999967</v>
      </c>
    </row>
    <row r="1819" spans="1:7">
      <c r="A1819" s="13">
        <v>1819</v>
      </c>
      <c r="B1819" s="14">
        <v>43912</v>
      </c>
      <c r="C1819" s="17">
        <v>-1</v>
      </c>
      <c r="D1819" s="13">
        <v>19174.599999999966</v>
      </c>
      <c r="E1819" s="14">
        <v>43911</v>
      </c>
      <c r="F1819" s="17">
        <v>2.6000000000000014</v>
      </c>
      <c r="G1819" s="13">
        <v>19175.599999999966</v>
      </c>
    </row>
    <row r="1820" spans="1:7">
      <c r="A1820" s="13">
        <v>1820</v>
      </c>
      <c r="B1820" s="14">
        <v>43913</v>
      </c>
      <c r="C1820" s="17">
        <v>-0.80000000000000071</v>
      </c>
      <c r="D1820" s="13">
        <v>19173.799999999967</v>
      </c>
      <c r="E1820" s="14">
        <v>43912</v>
      </c>
      <c r="F1820" s="17">
        <v>-1</v>
      </c>
      <c r="G1820" s="13">
        <v>19174.599999999966</v>
      </c>
    </row>
    <row r="1821" spans="1:7">
      <c r="A1821" s="13">
        <v>1821</v>
      </c>
      <c r="B1821" s="14">
        <v>43914</v>
      </c>
      <c r="C1821" s="17">
        <v>0.30000000000000071</v>
      </c>
      <c r="D1821" s="13">
        <v>19174.099999999966</v>
      </c>
      <c r="E1821" s="14">
        <v>43913</v>
      </c>
      <c r="F1821" s="17">
        <v>-0.80000000000000071</v>
      </c>
      <c r="G1821" s="13">
        <v>19173.799999999967</v>
      </c>
    </row>
    <row r="1822" spans="1:7">
      <c r="A1822" s="13">
        <v>1822</v>
      </c>
      <c r="B1822" s="14">
        <v>43915</v>
      </c>
      <c r="C1822" s="17">
        <v>0.89999999999999858</v>
      </c>
      <c r="D1822" s="13">
        <v>19174.999999999967</v>
      </c>
      <c r="E1822" s="14">
        <v>43914</v>
      </c>
      <c r="F1822" s="17">
        <v>0.30000000000000071</v>
      </c>
      <c r="G1822" s="13">
        <v>19174.099999999966</v>
      </c>
    </row>
    <row r="1823" spans="1:7">
      <c r="A1823" s="13">
        <v>1823</v>
      </c>
      <c r="B1823" s="14">
        <v>43916</v>
      </c>
      <c r="C1823" s="17">
        <v>3</v>
      </c>
      <c r="D1823" s="13">
        <v>19177.999999999967</v>
      </c>
      <c r="E1823" s="14">
        <v>43915</v>
      </c>
      <c r="F1823" s="17">
        <v>0.89999999999999858</v>
      </c>
      <c r="G1823" s="13">
        <v>19174.999999999967</v>
      </c>
    </row>
    <row r="1824" spans="1:7">
      <c r="A1824" s="13">
        <v>1824</v>
      </c>
      <c r="B1824" s="14">
        <v>43917</v>
      </c>
      <c r="C1824" s="17">
        <v>9.3999999999999986</v>
      </c>
      <c r="D1824" s="13">
        <v>19187.399999999969</v>
      </c>
      <c r="E1824" s="14">
        <v>43916</v>
      </c>
      <c r="F1824" s="17">
        <v>3</v>
      </c>
      <c r="G1824" s="13">
        <v>19177.999999999967</v>
      </c>
    </row>
    <row r="1825" spans="1:7">
      <c r="A1825" s="13">
        <v>1825</v>
      </c>
      <c r="B1825" s="14">
        <v>43918</v>
      </c>
      <c r="C1825" s="17">
        <v>8.8000000000000007</v>
      </c>
      <c r="D1825" s="13">
        <v>19196.199999999968</v>
      </c>
      <c r="E1825" s="14">
        <v>43917</v>
      </c>
      <c r="F1825" s="17">
        <v>9.3999999999999986</v>
      </c>
      <c r="G1825" s="13">
        <v>19187.399999999969</v>
      </c>
    </row>
    <row r="1826" spans="1:7">
      <c r="A1826" s="13">
        <v>1826</v>
      </c>
      <c r="B1826" s="14">
        <v>43919</v>
      </c>
      <c r="C1826" s="17">
        <v>5.6000000000000014</v>
      </c>
      <c r="D1826" s="13">
        <v>19201.799999999967</v>
      </c>
      <c r="E1826" s="14">
        <v>43918</v>
      </c>
      <c r="F1826" s="17">
        <v>8.8000000000000007</v>
      </c>
      <c r="G1826" s="13">
        <v>19196.199999999968</v>
      </c>
    </row>
    <row r="1827" spans="1:7">
      <c r="A1827" s="13">
        <v>1827</v>
      </c>
      <c r="B1827" s="14">
        <v>43920</v>
      </c>
      <c r="C1827" s="17">
        <v>0.69999999999999929</v>
      </c>
      <c r="D1827" s="13">
        <v>19202.499999999967</v>
      </c>
      <c r="E1827" s="14">
        <v>43919</v>
      </c>
      <c r="F1827" s="17">
        <v>5.6000000000000014</v>
      </c>
      <c r="G1827" s="13">
        <v>19201.799999999967</v>
      </c>
    </row>
    <row r="1828" spans="1:7">
      <c r="A1828" s="13">
        <v>1828</v>
      </c>
      <c r="B1828" s="14">
        <v>43921</v>
      </c>
      <c r="C1828" s="17">
        <v>0.69999999999999929</v>
      </c>
      <c r="D1828" s="13">
        <v>19203.199999999968</v>
      </c>
      <c r="E1828" s="14">
        <v>43920</v>
      </c>
      <c r="F1828" s="17">
        <v>0.69999999999999929</v>
      </c>
      <c r="G1828" s="13">
        <v>19202.499999999967</v>
      </c>
    </row>
    <row r="1829" spans="1:7">
      <c r="A1829" s="13">
        <v>1829</v>
      </c>
      <c r="B1829" s="14">
        <v>43922</v>
      </c>
      <c r="C1829" s="17">
        <v>0.80000000000000071</v>
      </c>
      <c r="D1829" s="13">
        <v>19203.999999999967</v>
      </c>
      <c r="E1829" s="24">
        <v>43921</v>
      </c>
      <c r="F1829" s="47"/>
      <c r="G1829" s="13"/>
    </row>
    <row r="1830" spans="1:7">
      <c r="A1830" s="13">
        <v>1830</v>
      </c>
      <c r="B1830" s="14">
        <v>43923</v>
      </c>
      <c r="C1830" s="17">
        <v>4.5</v>
      </c>
      <c r="D1830" s="13">
        <v>19208.499999999967</v>
      </c>
      <c r="E1830" s="14">
        <v>43922</v>
      </c>
      <c r="F1830" s="17">
        <v>0.80000000000000071</v>
      </c>
      <c r="G1830" s="13">
        <v>19203.999999999967</v>
      </c>
    </row>
    <row r="1831" spans="1:7">
      <c r="A1831" s="13">
        <v>1831</v>
      </c>
      <c r="B1831" s="14">
        <v>43924</v>
      </c>
      <c r="C1831" s="17">
        <v>4.8999999999999986</v>
      </c>
      <c r="D1831" s="13">
        <v>19213.399999999969</v>
      </c>
      <c r="E1831" s="14">
        <v>43923</v>
      </c>
      <c r="F1831" s="17">
        <v>4.5</v>
      </c>
      <c r="G1831" s="13">
        <v>19208.499999999967</v>
      </c>
    </row>
    <row r="1832" spans="1:7">
      <c r="A1832" s="13">
        <v>1832</v>
      </c>
      <c r="B1832" s="14">
        <v>43925</v>
      </c>
      <c r="C1832" s="17">
        <v>8</v>
      </c>
      <c r="D1832" s="13">
        <v>19221.399999999969</v>
      </c>
      <c r="E1832" s="14">
        <v>43924</v>
      </c>
      <c r="F1832" s="17">
        <v>4.8999999999999986</v>
      </c>
      <c r="G1832" s="13">
        <v>19213.399999999969</v>
      </c>
    </row>
    <row r="1833" spans="1:7">
      <c r="A1833" s="13">
        <v>1833</v>
      </c>
      <c r="B1833" s="14">
        <v>43926</v>
      </c>
      <c r="C1833" s="17">
        <v>8.8000000000000007</v>
      </c>
      <c r="D1833" s="13">
        <v>19230.199999999968</v>
      </c>
      <c r="E1833" s="14">
        <v>43925</v>
      </c>
      <c r="F1833" s="17">
        <v>8</v>
      </c>
      <c r="G1833" s="13">
        <v>19221.399999999969</v>
      </c>
    </row>
    <row r="1834" spans="1:7">
      <c r="A1834" s="13">
        <v>1834</v>
      </c>
      <c r="B1834" s="14">
        <v>43927</v>
      </c>
      <c r="C1834" s="17">
        <v>12.100000000000001</v>
      </c>
      <c r="D1834" s="13">
        <v>19242.299999999967</v>
      </c>
      <c r="E1834" s="14">
        <v>43926</v>
      </c>
      <c r="F1834" s="17">
        <v>8.8000000000000007</v>
      </c>
      <c r="G1834" s="13">
        <v>19230.199999999968</v>
      </c>
    </row>
    <row r="1835" spans="1:7">
      <c r="A1835" s="13">
        <v>1835</v>
      </c>
      <c r="B1835" s="14">
        <v>43928</v>
      </c>
      <c r="C1835" s="17">
        <v>12.8</v>
      </c>
      <c r="D1835" s="13">
        <v>19255.099999999966</v>
      </c>
      <c r="E1835" s="14">
        <v>43927</v>
      </c>
      <c r="F1835" s="17">
        <v>12.100000000000001</v>
      </c>
      <c r="G1835" s="13">
        <v>19242.299999999967</v>
      </c>
    </row>
    <row r="1836" spans="1:7">
      <c r="A1836" s="13">
        <v>1836</v>
      </c>
      <c r="B1836" s="14">
        <v>43929</v>
      </c>
      <c r="C1836" s="17">
        <v>12.899999999999999</v>
      </c>
      <c r="D1836" s="13">
        <v>19267.999999999967</v>
      </c>
      <c r="E1836" s="14">
        <v>43928</v>
      </c>
      <c r="F1836" s="17">
        <v>12.8</v>
      </c>
      <c r="G1836" s="13">
        <v>19255.099999999966</v>
      </c>
    </row>
    <row r="1837" spans="1:7">
      <c r="A1837" s="13">
        <v>1837</v>
      </c>
      <c r="B1837" s="14">
        <v>43930</v>
      </c>
      <c r="C1837" s="17">
        <v>13.100000000000001</v>
      </c>
      <c r="D1837" s="13">
        <v>19281.099999999966</v>
      </c>
      <c r="E1837" s="14">
        <v>43929</v>
      </c>
      <c r="F1837" s="17">
        <v>12.899999999999999</v>
      </c>
      <c r="G1837" s="13">
        <v>19267.999999999967</v>
      </c>
    </row>
    <row r="1838" spans="1:7">
      <c r="A1838" s="13">
        <v>1838</v>
      </c>
      <c r="B1838" s="14">
        <v>43931</v>
      </c>
      <c r="C1838" s="17">
        <v>11.5</v>
      </c>
      <c r="D1838" s="13">
        <v>19292.599999999966</v>
      </c>
      <c r="E1838" s="14">
        <v>43930</v>
      </c>
      <c r="F1838" s="17">
        <v>13.100000000000001</v>
      </c>
      <c r="G1838" s="13">
        <v>19281.099999999966</v>
      </c>
    </row>
    <row r="1839" spans="1:7">
      <c r="A1839" s="13">
        <v>1839</v>
      </c>
      <c r="B1839" s="14">
        <v>43932</v>
      </c>
      <c r="C1839" s="17">
        <v>10.199999999999999</v>
      </c>
      <c r="D1839" s="13">
        <v>19302.799999999967</v>
      </c>
      <c r="E1839" s="14">
        <v>43931</v>
      </c>
      <c r="F1839" s="17">
        <v>11.5</v>
      </c>
      <c r="G1839" s="13">
        <v>19292.599999999966</v>
      </c>
    </row>
    <row r="1840" spans="1:7">
      <c r="A1840" s="13">
        <v>1840</v>
      </c>
      <c r="B1840" s="14">
        <v>43933</v>
      </c>
      <c r="C1840" s="17">
        <v>12.899999999999999</v>
      </c>
      <c r="D1840" s="13">
        <v>19315.699999999968</v>
      </c>
      <c r="E1840" s="14">
        <v>43932</v>
      </c>
      <c r="F1840" s="17">
        <v>10.199999999999999</v>
      </c>
      <c r="G1840" s="13">
        <v>19302.799999999967</v>
      </c>
    </row>
    <row r="1841" spans="1:7">
      <c r="A1841" s="13">
        <v>1841</v>
      </c>
      <c r="B1841" s="14">
        <v>43934</v>
      </c>
      <c r="C1841" s="17">
        <v>9.6999999999999993</v>
      </c>
      <c r="D1841" s="13">
        <v>19325.399999999969</v>
      </c>
      <c r="E1841" s="14">
        <v>43933</v>
      </c>
      <c r="F1841" s="17">
        <v>12.899999999999999</v>
      </c>
      <c r="G1841" s="13">
        <v>19315.699999999968</v>
      </c>
    </row>
    <row r="1842" spans="1:7">
      <c r="A1842" s="13">
        <v>1842</v>
      </c>
      <c r="B1842" s="14">
        <v>43935</v>
      </c>
      <c r="C1842" s="17">
        <v>4.1999999999999993</v>
      </c>
      <c r="D1842" s="13">
        <v>19329.599999999969</v>
      </c>
      <c r="E1842" s="14">
        <v>43934</v>
      </c>
      <c r="F1842" s="17">
        <v>9.6999999999999993</v>
      </c>
      <c r="G1842" s="13">
        <v>19325.399999999969</v>
      </c>
    </row>
    <row r="1843" spans="1:7">
      <c r="A1843" s="13">
        <v>1843</v>
      </c>
      <c r="B1843" s="14">
        <v>43936</v>
      </c>
      <c r="C1843" s="17">
        <v>7.1000000000000014</v>
      </c>
      <c r="D1843" s="13">
        <v>19336.699999999968</v>
      </c>
      <c r="E1843" s="14">
        <v>43935</v>
      </c>
      <c r="F1843" s="17">
        <v>4.1999999999999993</v>
      </c>
      <c r="G1843" s="13">
        <v>19329.599999999969</v>
      </c>
    </row>
    <row r="1844" spans="1:7">
      <c r="A1844" s="13">
        <v>1844</v>
      </c>
      <c r="B1844" s="14">
        <v>43937</v>
      </c>
      <c r="C1844" s="17">
        <v>12.2</v>
      </c>
      <c r="D1844" s="13">
        <v>19348.899999999969</v>
      </c>
      <c r="E1844" s="14">
        <v>43936</v>
      </c>
      <c r="F1844" s="17">
        <v>7.1000000000000014</v>
      </c>
      <c r="G1844" s="13">
        <v>19336.699999999968</v>
      </c>
    </row>
    <row r="1845" spans="1:7">
      <c r="A1845" s="13">
        <v>1845</v>
      </c>
      <c r="B1845" s="14">
        <v>43938</v>
      </c>
      <c r="C1845" s="17">
        <v>13.399999999999999</v>
      </c>
      <c r="D1845" s="13">
        <v>19362.29999999997</v>
      </c>
      <c r="E1845" s="14">
        <v>43937</v>
      </c>
      <c r="F1845" s="17">
        <v>12.2</v>
      </c>
      <c r="G1845" s="13">
        <v>19348.899999999969</v>
      </c>
    </row>
    <row r="1846" spans="1:7">
      <c r="A1846" s="13">
        <v>1846</v>
      </c>
      <c r="B1846" s="14">
        <v>43939</v>
      </c>
      <c r="C1846" s="17">
        <v>13.2</v>
      </c>
      <c r="D1846" s="13">
        <v>19375.499999999971</v>
      </c>
      <c r="E1846" s="14">
        <v>43938</v>
      </c>
      <c r="F1846" s="17">
        <v>13.399999999999999</v>
      </c>
      <c r="G1846" s="13">
        <v>19362.29999999997</v>
      </c>
    </row>
    <row r="1847" spans="1:7">
      <c r="A1847" s="13">
        <v>1847</v>
      </c>
      <c r="B1847" s="14">
        <v>43940</v>
      </c>
      <c r="C1847" s="17">
        <v>11.100000000000001</v>
      </c>
      <c r="D1847" s="13">
        <v>19386.599999999969</v>
      </c>
      <c r="E1847" s="14">
        <v>43939</v>
      </c>
      <c r="F1847" s="17">
        <v>13.2</v>
      </c>
      <c r="G1847" s="13">
        <v>19375.499999999971</v>
      </c>
    </row>
    <row r="1848" spans="1:7">
      <c r="A1848" s="13">
        <v>1848</v>
      </c>
      <c r="B1848" s="14">
        <v>43941</v>
      </c>
      <c r="C1848" s="17">
        <v>8.6000000000000014</v>
      </c>
      <c r="D1848" s="13">
        <v>19395.199999999968</v>
      </c>
      <c r="E1848" s="14">
        <v>43940</v>
      </c>
      <c r="F1848" s="17">
        <v>11.100000000000001</v>
      </c>
      <c r="G1848" s="13">
        <v>19386.599999999969</v>
      </c>
    </row>
    <row r="1849" spans="1:7">
      <c r="A1849" s="13">
        <v>1849</v>
      </c>
      <c r="B1849" s="14">
        <v>43942</v>
      </c>
      <c r="C1849" s="17">
        <v>10.199999999999999</v>
      </c>
      <c r="D1849" s="13">
        <v>19405.399999999969</v>
      </c>
      <c r="E1849" s="14">
        <v>43941</v>
      </c>
      <c r="F1849" s="17">
        <v>8.6000000000000014</v>
      </c>
      <c r="G1849" s="13">
        <v>19395.199999999968</v>
      </c>
    </row>
    <row r="1850" spans="1:7">
      <c r="A1850" s="13">
        <v>1850</v>
      </c>
      <c r="B1850" s="14">
        <v>43943</v>
      </c>
      <c r="C1850" s="17">
        <v>10.7</v>
      </c>
      <c r="D1850" s="13">
        <v>19416.099999999969</v>
      </c>
      <c r="E1850" s="14">
        <v>43942</v>
      </c>
      <c r="F1850" s="17">
        <v>10.199999999999999</v>
      </c>
      <c r="G1850" s="13">
        <v>19405.399999999969</v>
      </c>
    </row>
    <row r="1851" spans="1:7">
      <c r="A1851" s="13">
        <v>1851</v>
      </c>
      <c r="B1851" s="14">
        <v>43944</v>
      </c>
      <c r="C1851" s="17">
        <v>12.100000000000001</v>
      </c>
      <c r="D1851" s="13">
        <v>19428.199999999968</v>
      </c>
      <c r="E1851" s="14">
        <v>43943</v>
      </c>
      <c r="F1851" s="17">
        <v>10.7</v>
      </c>
      <c r="G1851" s="13">
        <v>19416.099999999969</v>
      </c>
    </row>
    <row r="1852" spans="1:7">
      <c r="A1852" s="13">
        <v>1852</v>
      </c>
      <c r="B1852" s="14">
        <v>43945</v>
      </c>
      <c r="C1852" s="17">
        <v>14.3</v>
      </c>
      <c r="D1852" s="13">
        <v>19442.499999999967</v>
      </c>
      <c r="E1852" s="14">
        <v>43944</v>
      </c>
      <c r="F1852" s="17">
        <v>12.100000000000001</v>
      </c>
      <c r="G1852" s="13">
        <v>19428.199999999968</v>
      </c>
    </row>
    <row r="1853" spans="1:7">
      <c r="A1853" s="13">
        <v>1853</v>
      </c>
      <c r="B1853" s="14">
        <v>43946</v>
      </c>
      <c r="C1853" s="17">
        <v>10</v>
      </c>
      <c r="D1853" s="13">
        <v>19452.499999999967</v>
      </c>
      <c r="E1853" s="14">
        <v>43945</v>
      </c>
      <c r="F1853" s="17">
        <v>14.3</v>
      </c>
      <c r="G1853" s="13">
        <v>19442.499999999967</v>
      </c>
    </row>
    <row r="1854" spans="1:7">
      <c r="A1854" s="13">
        <v>1854</v>
      </c>
      <c r="B1854" s="14">
        <v>43947</v>
      </c>
      <c r="C1854" s="17">
        <v>9.3999999999999986</v>
      </c>
      <c r="D1854" s="13">
        <v>19461.899999999969</v>
      </c>
      <c r="E1854" s="14">
        <v>43946</v>
      </c>
      <c r="F1854" s="17">
        <v>10</v>
      </c>
      <c r="G1854" s="13">
        <v>19452.499999999967</v>
      </c>
    </row>
    <row r="1855" spans="1:7">
      <c r="A1855" s="13">
        <v>1855</v>
      </c>
      <c r="B1855" s="14">
        <v>43948</v>
      </c>
      <c r="C1855" s="17">
        <v>13.5</v>
      </c>
      <c r="D1855" s="13">
        <v>19475.399999999969</v>
      </c>
      <c r="E1855" s="14">
        <v>43947</v>
      </c>
      <c r="F1855" s="17">
        <v>9.3999999999999986</v>
      </c>
      <c r="G1855" s="13">
        <v>19461.899999999969</v>
      </c>
    </row>
    <row r="1856" spans="1:7">
      <c r="A1856" s="13">
        <v>1856</v>
      </c>
      <c r="B1856" s="14">
        <v>43949</v>
      </c>
      <c r="C1856" s="17">
        <v>16.399999999999999</v>
      </c>
      <c r="D1856" s="13">
        <v>19491.79999999997</v>
      </c>
      <c r="E1856" s="14">
        <v>43948</v>
      </c>
      <c r="F1856" s="17">
        <v>13.5</v>
      </c>
      <c r="G1856" s="13">
        <v>19475.399999999969</v>
      </c>
    </row>
    <row r="1857" spans="1:7">
      <c r="A1857" s="13">
        <v>1857</v>
      </c>
      <c r="B1857" s="14">
        <v>43950</v>
      </c>
      <c r="C1857" s="17">
        <v>14.4</v>
      </c>
      <c r="D1857" s="13">
        <v>19506.199999999972</v>
      </c>
      <c r="E1857" s="14">
        <v>43949</v>
      </c>
      <c r="F1857" s="17">
        <v>16.399999999999999</v>
      </c>
      <c r="G1857" s="13">
        <v>19491.79999999997</v>
      </c>
    </row>
    <row r="1858" spans="1:7">
      <c r="A1858" s="13">
        <v>1858</v>
      </c>
      <c r="B1858" s="14">
        <v>43951</v>
      </c>
      <c r="C1858" s="17">
        <v>13.899999999999999</v>
      </c>
      <c r="D1858" s="13">
        <v>19520.099999999973</v>
      </c>
      <c r="E1858" s="14">
        <v>43950</v>
      </c>
      <c r="F1858" s="17">
        <v>14.4</v>
      </c>
      <c r="G1858" s="13">
        <v>19506.199999999972</v>
      </c>
    </row>
    <row r="1859" spans="1:7">
      <c r="A1859" s="13">
        <v>1859</v>
      </c>
      <c r="B1859" s="14">
        <v>43952</v>
      </c>
      <c r="C1859" s="17">
        <v>12.7</v>
      </c>
      <c r="D1859" s="13">
        <v>19532.799999999974</v>
      </c>
      <c r="E1859" s="14">
        <v>43951</v>
      </c>
      <c r="F1859" s="47"/>
      <c r="G1859" s="13"/>
    </row>
    <row r="1860" spans="1:7">
      <c r="A1860" s="13">
        <v>1860</v>
      </c>
      <c r="B1860" s="14">
        <v>43953</v>
      </c>
      <c r="C1860" s="17">
        <v>10.199999999999999</v>
      </c>
      <c r="D1860" s="13">
        <v>19542.999999999975</v>
      </c>
      <c r="E1860" s="14">
        <v>43952</v>
      </c>
      <c r="F1860" s="17">
        <v>12.7</v>
      </c>
      <c r="G1860" s="13">
        <v>19532.799999999974</v>
      </c>
    </row>
    <row r="1861" spans="1:7">
      <c r="A1861" s="13">
        <v>1861</v>
      </c>
      <c r="B1861" s="14">
        <v>43954</v>
      </c>
      <c r="C1861" s="17">
        <v>10.199999999999999</v>
      </c>
      <c r="D1861" s="13">
        <v>19553.199999999975</v>
      </c>
      <c r="E1861" s="14">
        <v>43953</v>
      </c>
      <c r="F1861" s="17">
        <v>10.199999999999999</v>
      </c>
      <c r="G1861" s="13">
        <v>19542.999999999975</v>
      </c>
    </row>
    <row r="1862" spans="1:7">
      <c r="A1862" s="13">
        <v>1862</v>
      </c>
      <c r="B1862" s="14">
        <v>43955</v>
      </c>
      <c r="C1862" s="17">
        <v>11.8</v>
      </c>
      <c r="D1862" s="13">
        <v>19564.999999999975</v>
      </c>
      <c r="E1862" s="14">
        <v>43954</v>
      </c>
      <c r="F1862" s="17">
        <v>10.199999999999999</v>
      </c>
      <c r="G1862" s="13">
        <v>19553.199999999975</v>
      </c>
    </row>
    <row r="1863" spans="1:7">
      <c r="A1863" s="13">
        <v>1863</v>
      </c>
      <c r="B1863" s="14">
        <v>43956</v>
      </c>
      <c r="C1863" s="17">
        <v>8</v>
      </c>
      <c r="D1863" s="13">
        <v>19572.999999999975</v>
      </c>
      <c r="E1863" s="14">
        <v>43955</v>
      </c>
      <c r="F1863" s="17">
        <v>11.8</v>
      </c>
      <c r="G1863" s="13">
        <v>19564.999999999975</v>
      </c>
    </row>
    <row r="1864" spans="1:7">
      <c r="A1864" s="13">
        <v>1864</v>
      </c>
      <c r="B1864" s="14">
        <v>43957</v>
      </c>
      <c r="C1864" s="17">
        <v>8.6000000000000014</v>
      </c>
      <c r="D1864" s="13">
        <v>19581.599999999973</v>
      </c>
      <c r="E1864" s="14">
        <v>43956</v>
      </c>
      <c r="F1864" s="17">
        <v>8</v>
      </c>
      <c r="G1864" s="13">
        <v>19572.999999999975</v>
      </c>
    </row>
    <row r="1865" spans="1:7">
      <c r="A1865" s="13">
        <v>1865</v>
      </c>
      <c r="B1865" s="14">
        <v>43958</v>
      </c>
      <c r="C1865" s="17">
        <v>11.5</v>
      </c>
      <c r="D1865" s="13">
        <v>19593.099999999973</v>
      </c>
      <c r="E1865" s="14">
        <v>43957</v>
      </c>
      <c r="F1865" s="17">
        <v>8.6000000000000014</v>
      </c>
      <c r="G1865" s="13">
        <v>19581.599999999973</v>
      </c>
    </row>
    <row r="1866" spans="1:7">
      <c r="A1866" s="13">
        <v>1866</v>
      </c>
      <c r="B1866" s="14">
        <v>43959</v>
      </c>
      <c r="C1866" s="17">
        <v>14.3</v>
      </c>
      <c r="D1866" s="13">
        <v>19607.399999999972</v>
      </c>
      <c r="E1866" s="14">
        <v>43958</v>
      </c>
      <c r="F1866" s="17">
        <v>11.5</v>
      </c>
      <c r="G1866" s="13">
        <v>19593.099999999973</v>
      </c>
    </row>
    <row r="1867" spans="1:7">
      <c r="A1867" s="13">
        <v>1867</v>
      </c>
      <c r="B1867" s="14">
        <v>43960</v>
      </c>
      <c r="C1867" s="17">
        <v>16.899999999999999</v>
      </c>
      <c r="D1867" s="13">
        <v>19624.299999999974</v>
      </c>
      <c r="E1867" s="14">
        <v>43959</v>
      </c>
      <c r="F1867" s="17">
        <v>14.3</v>
      </c>
      <c r="G1867" s="13">
        <v>19607.399999999972</v>
      </c>
    </row>
    <row r="1868" spans="1:7">
      <c r="A1868" s="13">
        <v>1868</v>
      </c>
      <c r="B1868" s="14">
        <v>43961</v>
      </c>
      <c r="C1868" s="17">
        <v>16.5</v>
      </c>
      <c r="D1868" s="13">
        <v>19640.799999999974</v>
      </c>
      <c r="E1868" s="14">
        <v>43960</v>
      </c>
      <c r="F1868" s="17">
        <v>16.899999999999999</v>
      </c>
      <c r="G1868" s="13">
        <v>19624.299999999974</v>
      </c>
    </row>
    <row r="1869" spans="1:7">
      <c r="A1869" s="13">
        <v>1869</v>
      </c>
      <c r="B1869" s="14">
        <v>43962</v>
      </c>
      <c r="C1869" s="17">
        <v>10.100000000000001</v>
      </c>
      <c r="D1869" s="13">
        <v>19650.899999999972</v>
      </c>
      <c r="E1869" s="14">
        <v>43961</v>
      </c>
      <c r="F1869" s="17">
        <v>16.5</v>
      </c>
      <c r="G1869" s="13">
        <v>19640.799999999974</v>
      </c>
    </row>
    <row r="1870" spans="1:7">
      <c r="A1870" s="13">
        <v>1870</v>
      </c>
      <c r="B1870" s="14">
        <v>43963</v>
      </c>
      <c r="C1870" s="17">
        <v>6.1999999999999993</v>
      </c>
      <c r="D1870" s="13">
        <v>19657.099999999973</v>
      </c>
      <c r="E1870" s="14">
        <v>43962</v>
      </c>
      <c r="F1870" s="17">
        <v>10.100000000000001</v>
      </c>
      <c r="G1870" s="13">
        <v>19650.899999999972</v>
      </c>
    </row>
    <row r="1871" spans="1:7">
      <c r="A1871" s="13">
        <v>1871</v>
      </c>
      <c r="B1871" s="14">
        <v>43964</v>
      </c>
      <c r="C1871" s="17">
        <v>8.3000000000000007</v>
      </c>
      <c r="D1871" s="13">
        <v>19665.399999999972</v>
      </c>
      <c r="E1871" s="14">
        <v>43963</v>
      </c>
      <c r="F1871" s="17">
        <v>6.1999999999999993</v>
      </c>
      <c r="G1871" s="13">
        <v>19657.099999999973</v>
      </c>
    </row>
    <row r="1872" spans="1:7">
      <c r="A1872" s="13">
        <v>1872</v>
      </c>
      <c r="B1872" s="14">
        <v>43965</v>
      </c>
      <c r="C1872" s="17">
        <v>10.399999999999999</v>
      </c>
      <c r="D1872" s="13">
        <v>19675.799999999974</v>
      </c>
      <c r="E1872" s="14">
        <v>43964</v>
      </c>
      <c r="F1872" s="17">
        <v>8.3000000000000007</v>
      </c>
      <c r="G1872" s="13">
        <v>19665.399999999972</v>
      </c>
    </row>
    <row r="1873" spans="1:7">
      <c r="A1873" s="13">
        <v>1873</v>
      </c>
      <c r="B1873" s="14">
        <v>43966</v>
      </c>
      <c r="C1873" s="17">
        <v>10.3</v>
      </c>
      <c r="D1873" s="13">
        <v>19686.099999999973</v>
      </c>
      <c r="E1873" s="14">
        <v>43965</v>
      </c>
      <c r="F1873" s="17">
        <v>10.399999999999999</v>
      </c>
      <c r="G1873" s="13">
        <v>19675.799999999974</v>
      </c>
    </row>
    <row r="1874" spans="1:7">
      <c r="A1874" s="13">
        <v>1874</v>
      </c>
      <c r="B1874" s="14">
        <v>43967</v>
      </c>
      <c r="C1874" s="17">
        <v>11.2</v>
      </c>
      <c r="D1874" s="13">
        <v>19697.299999999974</v>
      </c>
      <c r="E1874" s="14">
        <v>43966</v>
      </c>
      <c r="F1874" s="17">
        <v>10.3</v>
      </c>
      <c r="G1874" s="13">
        <v>19686.099999999973</v>
      </c>
    </row>
    <row r="1875" spans="1:7">
      <c r="A1875" s="13">
        <v>1875</v>
      </c>
      <c r="B1875" s="14">
        <v>43968</v>
      </c>
      <c r="C1875" s="17">
        <v>13.600000000000001</v>
      </c>
      <c r="D1875" s="13">
        <v>19710.899999999972</v>
      </c>
      <c r="E1875" s="14">
        <v>43967</v>
      </c>
      <c r="F1875" s="17">
        <v>11.2</v>
      </c>
      <c r="G1875" s="13">
        <v>19697.299999999974</v>
      </c>
    </row>
    <row r="1876" spans="1:7">
      <c r="A1876" s="13">
        <v>1876</v>
      </c>
      <c r="B1876" s="14">
        <v>43969</v>
      </c>
      <c r="C1876" s="17">
        <v>15</v>
      </c>
      <c r="D1876" s="13">
        <v>19725.899999999972</v>
      </c>
      <c r="E1876" s="14">
        <v>43968</v>
      </c>
      <c r="F1876" s="17">
        <v>13.600000000000001</v>
      </c>
      <c r="G1876" s="13">
        <v>19710.899999999972</v>
      </c>
    </row>
    <row r="1877" spans="1:7">
      <c r="A1877" s="13">
        <v>1877</v>
      </c>
      <c r="B1877" s="14">
        <v>43970</v>
      </c>
      <c r="C1877" s="17">
        <v>17.399999999999999</v>
      </c>
      <c r="D1877" s="13">
        <v>19743.299999999974</v>
      </c>
      <c r="E1877" s="14">
        <v>43969</v>
      </c>
      <c r="F1877" s="17">
        <v>15</v>
      </c>
      <c r="G1877" s="13">
        <v>19725.899999999972</v>
      </c>
    </row>
    <row r="1878" spans="1:7">
      <c r="A1878" s="13">
        <v>1878</v>
      </c>
      <c r="B1878" s="14">
        <v>43971</v>
      </c>
      <c r="C1878" s="17">
        <v>14.4</v>
      </c>
      <c r="D1878" s="13">
        <v>19757.699999999975</v>
      </c>
      <c r="E1878" s="14">
        <v>43970</v>
      </c>
      <c r="F1878" s="17">
        <v>17.399999999999999</v>
      </c>
      <c r="G1878" s="13">
        <v>19743.299999999974</v>
      </c>
    </row>
    <row r="1879" spans="1:7">
      <c r="A1879" s="13">
        <v>1879</v>
      </c>
      <c r="B1879" s="14">
        <v>43972</v>
      </c>
      <c r="C1879" s="17">
        <v>14.4</v>
      </c>
      <c r="D1879" s="13">
        <v>19772.099999999977</v>
      </c>
      <c r="E1879" s="14">
        <v>43971</v>
      </c>
      <c r="F1879" s="17">
        <v>14.4</v>
      </c>
      <c r="G1879" s="13">
        <v>19757.699999999975</v>
      </c>
    </row>
    <row r="1880" spans="1:7">
      <c r="A1880" s="13">
        <v>1880</v>
      </c>
      <c r="B1880" s="14">
        <v>43973</v>
      </c>
      <c r="C1880" s="17">
        <v>14.2</v>
      </c>
      <c r="D1880" s="13">
        <v>19786.299999999977</v>
      </c>
      <c r="E1880" s="14">
        <v>43972</v>
      </c>
      <c r="F1880" s="17">
        <v>14.4</v>
      </c>
      <c r="G1880" s="13">
        <v>19772.099999999977</v>
      </c>
    </row>
    <row r="1881" spans="1:7">
      <c r="A1881" s="13">
        <v>1881</v>
      </c>
      <c r="B1881" s="14">
        <v>43974</v>
      </c>
      <c r="C1881" s="17">
        <v>13.899999999999999</v>
      </c>
      <c r="D1881" s="13">
        <v>19800.199999999979</v>
      </c>
      <c r="E1881" s="14">
        <v>43973</v>
      </c>
      <c r="F1881" s="17">
        <v>14.2</v>
      </c>
      <c r="G1881" s="13">
        <v>19786.299999999977</v>
      </c>
    </row>
    <row r="1882" spans="1:7">
      <c r="A1882" s="13">
        <v>1882</v>
      </c>
      <c r="B1882" s="14">
        <v>43975</v>
      </c>
      <c r="C1882" s="17">
        <v>11.8</v>
      </c>
      <c r="D1882" s="13">
        <v>19811.999999999978</v>
      </c>
      <c r="E1882" s="14">
        <v>43974</v>
      </c>
      <c r="F1882" s="17">
        <v>13.899999999999999</v>
      </c>
      <c r="G1882" s="13">
        <v>19800.199999999979</v>
      </c>
    </row>
    <row r="1883" spans="1:7">
      <c r="A1883" s="13">
        <v>1883</v>
      </c>
      <c r="B1883" s="14">
        <v>43976</v>
      </c>
      <c r="C1883" s="17">
        <v>11.3</v>
      </c>
      <c r="D1883" s="13">
        <v>19823.299999999977</v>
      </c>
      <c r="E1883" s="14">
        <v>43975</v>
      </c>
      <c r="F1883" s="17">
        <v>11.8</v>
      </c>
      <c r="G1883" s="13">
        <v>19811.999999999978</v>
      </c>
    </row>
    <row r="1884" spans="1:7">
      <c r="A1884" s="13">
        <v>1884</v>
      </c>
      <c r="B1884" s="14">
        <v>43977</v>
      </c>
      <c r="C1884" s="17">
        <v>12.7</v>
      </c>
      <c r="D1884" s="13">
        <v>19835.999999999978</v>
      </c>
      <c r="E1884" s="14">
        <v>43976</v>
      </c>
      <c r="F1884" s="17">
        <v>11.3</v>
      </c>
      <c r="G1884" s="13">
        <v>19823.299999999977</v>
      </c>
    </row>
    <row r="1885" spans="1:7">
      <c r="A1885" s="13">
        <v>1885</v>
      </c>
      <c r="B1885" s="14">
        <v>43978</v>
      </c>
      <c r="C1885" s="17">
        <v>13.8</v>
      </c>
      <c r="D1885" s="13">
        <v>19849.799999999977</v>
      </c>
      <c r="E1885" s="14">
        <v>43977</v>
      </c>
      <c r="F1885" s="17">
        <v>12.7</v>
      </c>
      <c r="G1885" s="13">
        <v>19835.999999999978</v>
      </c>
    </row>
    <row r="1886" spans="1:7">
      <c r="A1886" s="13">
        <v>1886</v>
      </c>
      <c r="B1886" s="14">
        <v>43979</v>
      </c>
      <c r="C1886" s="17">
        <v>12.399999999999999</v>
      </c>
      <c r="D1886" s="13">
        <v>19862.199999999979</v>
      </c>
      <c r="E1886" s="14">
        <v>43978</v>
      </c>
      <c r="F1886" s="17">
        <v>13.8</v>
      </c>
      <c r="G1886" s="13">
        <v>19849.799999999977</v>
      </c>
    </row>
    <row r="1887" spans="1:7">
      <c r="A1887" s="13">
        <v>1887</v>
      </c>
      <c r="B1887" s="14">
        <v>43980</v>
      </c>
      <c r="C1887" s="17">
        <v>13.5</v>
      </c>
      <c r="D1887" s="13">
        <v>19875.699999999979</v>
      </c>
      <c r="E1887" s="14">
        <v>43979</v>
      </c>
      <c r="F1887" s="17">
        <v>12.399999999999999</v>
      </c>
      <c r="G1887" s="13">
        <v>19862.199999999979</v>
      </c>
    </row>
    <row r="1888" spans="1:7">
      <c r="A1888" s="13">
        <v>1888</v>
      </c>
      <c r="B1888" s="14">
        <v>43981</v>
      </c>
      <c r="C1888" s="17">
        <v>13.100000000000001</v>
      </c>
      <c r="D1888" s="13">
        <v>19888.799999999977</v>
      </c>
      <c r="E1888" s="14">
        <v>43980</v>
      </c>
      <c r="F1888" s="17">
        <v>13.5</v>
      </c>
      <c r="G1888" s="13">
        <v>19875.699999999979</v>
      </c>
    </row>
    <row r="1889" spans="1:7">
      <c r="A1889" s="13">
        <v>1889</v>
      </c>
      <c r="B1889" s="14">
        <v>43982</v>
      </c>
      <c r="C1889" s="17">
        <v>12.100000000000001</v>
      </c>
      <c r="D1889" s="13">
        <v>19900.899999999976</v>
      </c>
      <c r="E1889" s="14">
        <v>43981</v>
      </c>
      <c r="F1889" s="17">
        <v>13.100000000000001</v>
      </c>
      <c r="G1889" s="13">
        <v>19888.799999999977</v>
      </c>
    </row>
    <row r="1890" spans="1:7">
      <c r="A1890" s="13">
        <v>1890</v>
      </c>
      <c r="B1890" s="14">
        <v>43983</v>
      </c>
      <c r="C1890" s="17">
        <v>16</v>
      </c>
      <c r="D1890" s="13">
        <v>19916.899999999976</v>
      </c>
      <c r="E1890" s="24">
        <v>43982</v>
      </c>
      <c r="F1890" s="47"/>
      <c r="G1890" s="13"/>
    </row>
    <row r="1891" spans="1:7">
      <c r="A1891" s="13">
        <v>1891</v>
      </c>
      <c r="B1891" s="14">
        <v>43984</v>
      </c>
      <c r="C1891" s="17">
        <v>15.2</v>
      </c>
      <c r="D1891" s="13">
        <v>19932.099999999977</v>
      </c>
      <c r="E1891" s="14">
        <v>43983</v>
      </c>
      <c r="F1891" s="17">
        <v>16</v>
      </c>
      <c r="G1891" s="13">
        <v>19916.899999999976</v>
      </c>
    </row>
    <row r="1892" spans="1:7">
      <c r="A1892" s="13">
        <v>1892</v>
      </c>
      <c r="B1892" s="14">
        <v>43985</v>
      </c>
      <c r="C1892" s="17">
        <v>17.2</v>
      </c>
      <c r="D1892" s="13">
        <v>19949.299999999977</v>
      </c>
      <c r="E1892" s="14">
        <v>43984</v>
      </c>
      <c r="F1892" s="17">
        <v>15.2</v>
      </c>
      <c r="G1892" s="13">
        <v>19932.099999999977</v>
      </c>
    </row>
    <row r="1893" spans="1:7">
      <c r="A1893" s="13">
        <v>1893</v>
      </c>
      <c r="B1893" s="14">
        <v>43986</v>
      </c>
      <c r="C1893" s="17">
        <v>15.9</v>
      </c>
      <c r="D1893" s="13">
        <v>19965.199999999979</v>
      </c>
      <c r="E1893" s="14">
        <v>43985</v>
      </c>
      <c r="F1893" s="17">
        <v>17.2</v>
      </c>
      <c r="G1893" s="13">
        <v>19949.299999999977</v>
      </c>
    </row>
    <row r="1894" spans="1:7">
      <c r="A1894" s="13">
        <v>1894</v>
      </c>
      <c r="B1894" s="14">
        <v>43987</v>
      </c>
      <c r="C1894" s="17">
        <v>14.5</v>
      </c>
      <c r="D1894" s="13">
        <v>19979.699999999979</v>
      </c>
      <c r="E1894" s="14">
        <v>43986</v>
      </c>
      <c r="F1894" s="17">
        <v>15.9</v>
      </c>
      <c r="G1894" s="13">
        <v>19965.199999999979</v>
      </c>
    </row>
    <row r="1895" spans="1:7">
      <c r="A1895" s="13">
        <v>1895</v>
      </c>
      <c r="B1895" s="14">
        <v>43988</v>
      </c>
      <c r="C1895" s="17">
        <v>14</v>
      </c>
      <c r="D1895" s="13">
        <v>19993.699999999979</v>
      </c>
      <c r="E1895" s="14">
        <v>43987</v>
      </c>
      <c r="F1895" s="17">
        <v>14.5</v>
      </c>
      <c r="G1895" s="13">
        <v>19979.699999999979</v>
      </c>
    </row>
    <row r="1896" spans="1:7">
      <c r="A1896" s="13">
        <v>1896</v>
      </c>
      <c r="B1896" s="14">
        <v>43989</v>
      </c>
      <c r="C1896" s="17">
        <v>14.6</v>
      </c>
      <c r="D1896" s="13">
        <v>20008.299999999977</v>
      </c>
      <c r="E1896" s="14">
        <v>43988</v>
      </c>
      <c r="F1896" s="17">
        <v>14</v>
      </c>
      <c r="G1896" s="13">
        <v>19993.699999999979</v>
      </c>
    </row>
    <row r="1897" spans="1:7">
      <c r="A1897" s="13">
        <v>1897</v>
      </c>
      <c r="B1897" s="14">
        <v>43990</v>
      </c>
      <c r="C1897" s="17">
        <v>14</v>
      </c>
      <c r="D1897" s="13">
        <v>20022.299999999977</v>
      </c>
      <c r="E1897" s="14">
        <v>43989</v>
      </c>
      <c r="F1897" s="17">
        <v>14.6</v>
      </c>
      <c r="G1897" s="13">
        <v>20008.299999999977</v>
      </c>
    </row>
    <row r="1898" spans="1:7">
      <c r="A1898" s="13">
        <v>1898</v>
      </c>
      <c r="B1898" s="14">
        <v>43991</v>
      </c>
      <c r="C1898" s="17">
        <v>15.1</v>
      </c>
      <c r="D1898" s="13">
        <v>20037.399999999976</v>
      </c>
      <c r="E1898" s="14">
        <v>43990</v>
      </c>
      <c r="F1898" s="17">
        <v>14</v>
      </c>
      <c r="G1898" s="13">
        <v>20022.299999999977</v>
      </c>
    </row>
    <row r="1899" spans="1:7">
      <c r="A1899" s="13">
        <v>1899</v>
      </c>
      <c r="B1899" s="14">
        <v>43992</v>
      </c>
      <c r="C1899" s="17">
        <v>14.5</v>
      </c>
      <c r="D1899" s="13">
        <v>20051.899999999976</v>
      </c>
      <c r="E1899" s="14">
        <v>43991</v>
      </c>
      <c r="F1899" s="17">
        <v>15.1</v>
      </c>
      <c r="G1899" s="13">
        <v>20037.399999999976</v>
      </c>
    </row>
    <row r="1900" spans="1:7">
      <c r="A1900" s="13">
        <v>1900</v>
      </c>
      <c r="B1900" s="14">
        <v>43993</v>
      </c>
      <c r="C1900" s="17">
        <v>16.899999999999999</v>
      </c>
      <c r="D1900" s="13">
        <v>20068.799999999977</v>
      </c>
      <c r="E1900" s="14">
        <v>43992</v>
      </c>
      <c r="F1900" s="17">
        <v>14.5</v>
      </c>
      <c r="G1900" s="13">
        <v>20051.899999999976</v>
      </c>
    </row>
    <row r="1901" spans="1:7">
      <c r="A1901" s="13">
        <v>1901</v>
      </c>
      <c r="B1901" s="14">
        <v>43994</v>
      </c>
      <c r="C1901" s="17">
        <v>19.399999999999999</v>
      </c>
      <c r="D1901" s="13">
        <v>20088.199999999979</v>
      </c>
      <c r="E1901" s="14">
        <v>43993</v>
      </c>
      <c r="F1901" s="17">
        <v>16.899999999999999</v>
      </c>
      <c r="G1901" s="13">
        <v>20068.799999999977</v>
      </c>
    </row>
    <row r="1902" spans="1:7">
      <c r="A1902" s="13">
        <v>1902</v>
      </c>
      <c r="B1902" s="14">
        <v>43995</v>
      </c>
      <c r="C1902" s="17">
        <v>21.6</v>
      </c>
      <c r="D1902" s="13">
        <v>20109.799999999977</v>
      </c>
      <c r="E1902" s="14">
        <v>43994</v>
      </c>
      <c r="F1902" s="17">
        <v>19.399999999999999</v>
      </c>
      <c r="G1902" s="13">
        <v>20088.199999999979</v>
      </c>
    </row>
    <row r="1903" spans="1:7">
      <c r="A1903" s="13">
        <v>1903</v>
      </c>
      <c r="B1903" s="14">
        <v>43996</v>
      </c>
      <c r="C1903" s="17">
        <v>18.5</v>
      </c>
      <c r="D1903" s="13">
        <v>20128.299999999977</v>
      </c>
      <c r="E1903" s="14">
        <v>43995</v>
      </c>
      <c r="F1903" s="17">
        <v>21.6</v>
      </c>
      <c r="G1903" s="13">
        <v>20109.799999999977</v>
      </c>
    </row>
    <row r="1904" spans="1:7">
      <c r="A1904" s="13">
        <v>1904</v>
      </c>
      <c r="B1904" s="14">
        <v>43997</v>
      </c>
      <c r="C1904" s="17">
        <v>19.399999999999999</v>
      </c>
      <c r="D1904" s="13">
        <v>20147.699999999979</v>
      </c>
      <c r="E1904" s="14">
        <v>43996</v>
      </c>
      <c r="F1904" s="17">
        <v>18.5</v>
      </c>
      <c r="G1904" s="13">
        <v>20128.299999999977</v>
      </c>
    </row>
    <row r="1905" spans="1:7">
      <c r="A1905" s="13">
        <v>1905</v>
      </c>
      <c r="B1905" s="14">
        <v>43998</v>
      </c>
      <c r="C1905" s="17">
        <v>19.399999999999999</v>
      </c>
      <c r="D1905" s="13">
        <v>20167.09999999998</v>
      </c>
      <c r="E1905" s="14">
        <v>43997</v>
      </c>
      <c r="F1905" s="17">
        <v>19.399999999999999</v>
      </c>
      <c r="G1905" s="13">
        <v>20147.699999999979</v>
      </c>
    </row>
    <row r="1906" spans="1:7">
      <c r="A1906" s="13">
        <v>1906</v>
      </c>
      <c r="B1906" s="14">
        <v>43999</v>
      </c>
      <c r="C1906" s="17">
        <v>20</v>
      </c>
      <c r="D1906" s="13">
        <v>20187.09999999998</v>
      </c>
      <c r="E1906" s="14">
        <v>43998</v>
      </c>
      <c r="F1906" s="17">
        <v>19.399999999999999</v>
      </c>
      <c r="G1906" s="13">
        <v>20167.09999999998</v>
      </c>
    </row>
    <row r="1907" spans="1:7">
      <c r="A1907" s="13">
        <v>1907</v>
      </c>
      <c r="B1907" s="14">
        <v>44000</v>
      </c>
      <c r="C1907" s="17">
        <v>18.3</v>
      </c>
      <c r="D1907" s="13">
        <v>20205.39999999998</v>
      </c>
      <c r="E1907" s="14">
        <v>43999</v>
      </c>
      <c r="F1907" s="17">
        <v>20</v>
      </c>
      <c r="G1907" s="13">
        <v>20187.09999999998</v>
      </c>
    </row>
    <row r="1908" spans="1:7">
      <c r="A1908" s="13">
        <v>1908</v>
      </c>
      <c r="B1908" s="14">
        <v>44001</v>
      </c>
      <c r="C1908" s="17">
        <v>15.8</v>
      </c>
      <c r="D1908" s="13">
        <v>20221.199999999979</v>
      </c>
      <c r="E1908" s="14">
        <v>44000</v>
      </c>
      <c r="F1908" s="17">
        <v>18.3</v>
      </c>
      <c r="G1908" s="13">
        <v>20205.39999999998</v>
      </c>
    </row>
    <row r="1909" spans="1:7">
      <c r="A1909" s="13">
        <v>1909</v>
      </c>
      <c r="B1909" s="14">
        <v>44002</v>
      </c>
      <c r="C1909" s="17">
        <v>15.4</v>
      </c>
      <c r="D1909" s="13">
        <v>20236.59999999998</v>
      </c>
      <c r="E1909" s="14">
        <v>44001</v>
      </c>
      <c r="F1909" s="17">
        <v>15.8</v>
      </c>
      <c r="G1909" s="13">
        <v>20221.199999999979</v>
      </c>
    </row>
    <row r="1910" spans="1:7">
      <c r="A1910" s="13">
        <v>1910</v>
      </c>
      <c r="B1910" s="14">
        <v>44003</v>
      </c>
      <c r="C1910" s="17">
        <v>17.100000000000001</v>
      </c>
      <c r="D1910" s="13">
        <v>20253.699999999979</v>
      </c>
      <c r="E1910" s="14">
        <v>44002</v>
      </c>
      <c r="F1910" s="17">
        <v>15.4</v>
      </c>
      <c r="G1910" s="13">
        <v>20236.59999999998</v>
      </c>
    </row>
    <row r="1911" spans="1:7">
      <c r="A1911" s="13">
        <v>1911</v>
      </c>
      <c r="B1911" s="14">
        <v>44004</v>
      </c>
      <c r="C1911" s="17">
        <v>20.6</v>
      </c>
      <c r="D1911" s="13">
        <v>20274.299999999977</v>
      </c>
      <c r="E1911" s="14">
        <v>44003</v>
      </c>
      <c r="F1911" s="17">
        <v>17.100000000000001</v>
      </c>
      <c r="G1911" s="13">
        <v>20253.699999999979</v>
      </c>
    </row>
    <row r="1912" spans="1:7">
      <c r="A1912" s="13">
        <v>1912</v>
      </c>
      <c r="B1912" s="14">
        <v>44005</v>
      </c>
      <c r="C1912" s="17">
        <v>19.100000000000001</v>
      </c>
      <c r="D1912" s="13">
        <v>20293.399999999976</v>
      </c>
      <c r="E1912" s="14">
        <v>44004</v>
      </c>
      <c r="F1912" s="17">
        <v>20.6</v>
      </c>
      <c r="G1912" s="13">
        <v>20274.299999999977</v>
      </c>
    </row>
    <row r="1913" spans="1:7">
      <c r="A1913" s="13">
        <v>1913</v>
      </c>
      <c r="B1913" s="14">
        <v>44006</v>
      </c>
      <c r="C1913" s="17">
        <v>15.3</v>
      </c>
      <c r="D1913" s="13">
        <v>20308.699999999975</v>
      </c>
      <c r="E1913" s="14">
        <v>44005</v>
      </c>
      <c r="F1913" s="17">
        <v>19.100000000000001</v>
      </c>
      <c r="G1913" s="13">
        <v>20293.399999999976</v>
      </c>
    </row>
    <row r="1914" spans="1:7">
      <c r="A1914" s="13">
        <v>1914</v>
      </c>
      <c r="B1914" s="14">
        <v>44007</v>
      </c>
      <c r="C1914" s="17">
        <v>18.600000000000001</v>
      </c>
      <c r="D1914" s="13">
        <v>20327.299999999974</v>
      </c>
      <c r="E1914" s="14">
        <v>44006</v>
      </c>
      <c r="F1914" s="17">
        <v>15.3</v>
      </c>
      <c r="G1914" s="13">
        <v>20308.699999999975</v>
      </c>
    </row>
    <row r="1915" spans="1:7">
      <c r="A1915" s="13">
        <v>1915</v>
      </c>
      <c r="B1915" s="14">
        <v>44008</v>
      </c>
      <c r="C1915" s="17">
        <v>18.600000000000001</v>
      </c>
      <c r="D1915" s="13">
        <v>20345.899999999972</v>
      </c>
      <c r="E1915" s="14">
        <v>44007</v>
      </c>
      <c r="F1915" s="17">
        <v>18.600000000000001</v>
      </c>
      <c r="G1915" s="13">
        <v>20327.299999999974</v>
      </c>
    </row>
    <row r="1916" spans="1:7">
      <c r="A1916" s="13">
        <v>1916</v>
      </c>
      <c r="B1916" s="14">
        <v>44009</v>
      </c>
      <c r="C1916" s="17">
        <v>21.9</v>
      </c>
      <c r="D1916" s="13">
        <v>20367.799999999974</v>
      </c>
      <c r="E1916" s="14">
        <v>44008</v>
      </c>
      <c r="F1916" s="17">
        <v>18.600000000000001</v>
      </c>
      <c r="G1916" s="13">
        <v>20345.899999999972</v>
      </c>
    </row>
    <row r="1917" spans="1:7">
      <c r="A1917" s="13">
        <v>1917</v>
      </c>
      <c r="B1917" s="14">
        <v>44010</v>
      </c>
      <c r="C1917" s="17">
        <v>23.4</v>
      </c>
      <c r="D1917" s="13">
        <v>20391.199999999975</v>
      </c>
      <c r="E1917" s="14">
        <v>44009</v>
      </c>
      <c r="F1917" s="17">
        <v>21.9</v>
      </c>
      <c r="G1917" s="13">
        <v>20367.799999999974</v>
      </c>
    </row>
    <row r="1918" spans="1:7">
      <c r="A1918" s="13">
        <v>1918</v>
      </c>
      <c r="B1918" s="14">
        <v>44011</v>
      </c>
      <c r="C1918" s="17">
        <v>18.600000000000001</v>
      </c>
      <c r="D1918" s="13">
        <v>20409.799999999974</v>
      </c>
      <c r="E1918" s="14">
        <v>44010</v>
      </c>
      <c r="F1918" s="17">
        <v>23.4</v>
      </c>
      <c r="G1918" s="13">
        <v>20391.199999999975</v>
      </c>
    </row>
    <row r="1919" spans="1:7">
      <c r="A1919" s="13">
        <v>1919</v>
      </c>
      <c r="B1919" s="14">
        <v>44012</v>
      </c>
      <c r="C1919" s="17">
        <v>19.2</v>
      </c>
      <c r="D1919" s="13">
        <v>20428.999999999975</v>
      </c>
      <c r="E1919" s="14">
        <v>44011</v>
      </c>
      <c r="F1919" s="17">
        <v>18.600000000000001</v>
      </c>
      <c r="G1919" s="13">
        <v>20409.799999999974</v>
      </c>
    </row>
    <row r="1920" spans="1:7">
      <c r="A1920" s="13">
        <v>1920</v>
      </c>
      <c r="B1920" s="14">
        <v>44013</v>
      </c>
      <c r="C1920" s="17">
        <v>22.5</v>
      </c>
      <c r="D1920" s="13">
        <v>20451.499999999975</v>
      </c>
      <c r="E1920" s="14">
        <v>44012</v>
      </c>
      <c r="F1920" s="47"/>
      <c r="G1920" s="13"/>
    </row>
    <row r="1921" spans="1:7">
      <c r="A1921" s="13">
        <v>1921</v>
      </c>
      <c r="B1921" s="14">
        <v>44014</v>
      </c>
      <c r="C1921" s="17">
        <v>20.8</v>
      </c>
      <c r="D1921" s="13">
        <v>20472.299999999974</v>
      </c>
      <c r="E1921" s="14">
        <v>44013</v>
      </c>
      <c r="F1921" s="17">
        <v>22.5</v>
      </c>
      <c r="G1921" s="13">
        <v>20451.499999999975</v>
      </c>
    </row>
    <row r="1922" spans="1:7">
      <c r="A1922" s="13">
        <v>1922</v>
      </c>
      <c r="B1922" s="14">
        <v>44015</v>
      </c>
      <c r="C1922" s="17">
        <v>19.2</v>
      </c>
      <c r="D1922" s="13">
        <v>20491.499999999975</v>
      </c>
      <c r="E1922" s="14">
        <v>44014</v>
      </c>
      <c r="F1922" s="17">
        <v>20.8</v>
      </c>
      <c r="G1922" s="13">
        <v>20472.299999999974</v>
      </c>
    </row>
    <row r="1923" spans="1:7">
      <c r="A1923" s="13">
        <v>1923</v>
      </c>
      <c r="B1923" s="14">
        <v>44016</v>
      </c>
      <c r="C1923" s="17">
        <v>19.7</v>
      </c>
      <c r="D1923" s="13">
        <v>20511.199999999975</v>
      </c>
      <c r="E1923" s="14">
        <v>44015</v>
      </c>
      <c r="F1923" s="17">
        <v>19.2</v>
      </c>
      <c r="G1923" s="13">
        <v>20491.499999999975</v>
      </c>
    </row>
    <row r="1924" spans="1:7">
      <c r="A1924" s="13">
        <v>1924</v>
      </c>
      <c r="B1924" s="14">
        <v>44017</v>
      </c>
      <c r="C1924" s="17">
        <v>22.4</v>
      </c>
      <c r="D1924" s="13">
        <v>20533.599999999977</v>
      </c>
      <c r="E1924" s="14">
        <v>44016</v>
      </c>
      <c r="F1924" s="17">
        <v>19.7</v>
      </c>
      <c r="G1924" s="13">
        <v>20511.199999999975</v>
      </c>
    </row>
    <row r="1925" spans="1:7">
      <c r="A1925" s="13">
        <v>1925</v>
      </c>
      <c r="B1925" s="14">
        <v>44018</v>
      </c>
      <c r="C1925" s="17">
        <v>20</v>
      </c>
      <c r="D1925" s="13">
        <v>20553.599999999977</v>
      </c>
      <c r="E1925" s="14">
        <v>44017</v>
      </c>
      <c r="F1925" s="17">
        <v>22.4</v>
      </c>
      <c r="G1925" s="13">
        <v>20533.599999999977</v>
      </c>
    </row>
    <row r="1926" spans="1:7">
      <c r="A1926" s="13">
        <v>1926</v>
      </c>
      <c r="B1926" s="14">
        <v>44019</v>
      </c>
      <c r="C1926" s="17">
        <v>15.3</v>
      </c>
      <c r="D1926" s="13">
        <v>20568.899999999976</v>
      </c>
      <c r="E1926" s="14">
        <v>44018</v>
      </c>
      <c r="F1926" s="17">
        <v>20</v>
      </c>
      <c r="G1926" s="13">
        <v>20553.599999999977</v>
      </c>
    </row>
    <row r="1927" spans="1:7">
      <c r="A1927" s="13">
        <v>1927</v>
      </c>
      <c r="B1927" s="14">
        <v>44020</v>
      </c>
      <c r="C1927" s="17">
        <v>14.8</v>
      </c>
      <c r="D1927" s="13">
        <v>20583.699999999975</v>
      </c>
      <c r="E1927" s="14">
        <v>44019</v>
      </c>
      <c r="F1927" s="17">
        <v>15.3</v>
      </c>
      <c r="G1927" s="13">
        <v>20568.899999999976</v>
      </c>
    </row>
    <row r="1928" spans="1:7">
      <c r="A1928" s="13">
        <v>1928</v>
      </c>
      <c r="B1928" s="14">
        <v>44021</v>
      </c>
      <c r="C1928" s="17">
        <v>18.2</v>
      </c>
      <c r="D1928" s="13">
        <v>20601.899999999976</v>
      </c>
      <c r="E1928" s="14">
        <v>44020</v>
      </c>
      <c r="F1928" s="17">
        <v>14.8</v>
      </c>
      <c r="G1928" s="13">
        <v>20583.699999999975</v>
      </c>
    </row>
    <row r="1929" spans="1:7">
      <c r="A1929" s="13">
        <v>1929</v>
      </c>
      <c r="B1929" s="14">
        <v>44022</v>
      </c>
      <c r="C1929" s="17">
        <v>24</v>
      </c>
      <c r="D1929" s="13">
        <v>20625.899999999976</v>
      </c>
      <c r="E1929" s="14">
        <v>44021</v>
      </c>
      <c r="F1929" s="17">
        <v>18.2</v>
      </c>
      <c r="G1929" s="13">
        <v>20601.899999999976</v>
      </c>
    </row>
    <row r="1930" spans="1:7">
      <c r="A1930" s="13">
        <v>1930</v>
      </c>
      <c r="B1930" s="14">
        <v>44023</v>
      </c>
      <c r="C1930" s="17">
        <v>15.5</v>
      </c>
      <c r="D1930" s="13">
        <v>20641.399999999976</v>
      </c>
      <c r="E1930" s="14">
        <v>44022</v>
      </c>
      <c r="F1930" s="17">
        <v>24</v>
      </c>
      <c r="G1930" s="13">
        <v>20625.899999999976</v>
      </c>
    </row>
    <row r="1931" spans="1:7">
      <c r="A1931" s="13">
        <v>1931</v>
      </c>
      <c r="B1931" s="14">
        <v>44024</v>
      </c>
      <c r="C1931" s="17">
        <v>15.4</v>
      </c>
      <c r="D1931" s="13">
        <v>20656.799999999977</v>
      </c>
      <c r="E1931" s="14">
        <v>44023</v>
      </c>
      <c r="F1931" s="17">
        <v>15.5</v>
      </c>
      <c r="G1931" s="13">
        <v>20641.399999999976</v>
      </c>
    </row>
    <row r="1932" spans="1:7">
      <c r="A1932" s="13">
        <v>1932</v>
      </c>
      <c r="B1932" s="14">
        <v>44025</v>
      </c>
      <c r="C1932" s="17">
        <v>16.3</v>
      </c>
      <c r="D1932" s="13">
        <v>20673.099999999977</v>
      </c>
      <c r="E1932" s="14">
        <v>44024</v>
      </c>
      <c r="F1932" s="17">
        <v>15.4</v>
      </c>
      <c r="G1932" s="13">
        <v>20656.799999999977</v>
      </c>
    </row>
    <row r="1933" spans="1:7">
      <c r="A1933" s="13">
        <v>1933</v>
      </c>
      <c r="B1933" s="14">
        <v>44026</v>
      </c>
      <c r="C1933" s="17">
        <v>18.2</v>
      </c>
      <c r="D1933" s="13">
        <v>20691.299999999977</v>
      </c>
      <c r="E1933" s="14">
        <v>44025</v>
      </c>
      <c r="F1933" s="17">
        <v>16.3</v>
      </c>
      <c r="G1933" s="13">
        <v>20673.099999999977</v>
      </c>
    </row>
    <row r="1934" spans="1:7">
      <c r="A1934" s="13">
        <v>1934</v>
      </c>
      <c r="B1934" s="14">
        <v>44027</v>
      </c>
      <c r="C1934" s="17">
        <v>18.2</v>
      </c>
      <c r="D1934" s="13">
        <v>20709.499999999978</v>
      </c>
      <c r="E1934" s="14">
        <v>44026</v>
      </c>
      <c r="F1934" s="17">
        <v>18.2</v>
      </c>
      <c r="G1934" s="13">
        <v>20691.299999999977</v>
      </c>
    </row>
    <row r="1935" spans="1:7">
      <c r="A1935" s="13">
        <v>1935</v>
      </c>
      <c r="B1935" s="14">
        <v>44028</v>
      </c>
      <c r="C1935" s="17">
        <v>15.2</v>
      </c>
      <c r="D1935" s="13">
        <v>20724.699999999979</v>
      </c>
      <c r="E1935" s="14">
        <v>44027</v>
      </c>
      <c r="F1935" s="17">
        <v>18.2</v>
      </c>
      <c r="G1935" s="13">
        <v>20709.499999999978</v>
      </c>
    </row>
    <row r="1936" spans="1:7">
      <c r="A1936" s="13">
        <v>1936</v>
      </c>
      <c r="B1936" s="14">
        <v>44029</v>
      </c>
      <c r="C1936" s="17">
        <v>15.7</v>
      </c>
      <c r="D1936" s="13">
        <v>20740.39999999998</v>
      </c>
      <c r="E1936" s="14">
        <v>44028</v>
      </c>
      <c r="F1936" s="17">
        <v>15.2</v>
      </c>
      <c r="G1936" s="13">
        <v>20724.699999999979</v>
      </c>
    </row>
    <row r="1937" spans="1:7">
      <c r="A1937" s="13">
        <v>1937</v>
      </c>
      <c r="B1937" s="14">
        <v>44030</v>
      </c>
      <c r="C1937" s="17">
        <v>17.5</v>
      </c>
      <c r="D1937" s="13">
        <v>20757.89999999998</v>
      </c>
      <c r="E1937" s="14">
        <v>44029</v>
      </c>
      <c r="F1937" s="17">
        <v>15.7</v>
      </c>
      <c r="G1937" s="13">
        <v>20740.39999999998</v>
      </c>
    </row>
    <row r="1938" spans="1:7">
      <c r="A1938" s="13">
        <v>1938</v>
      </c>
      <c r="B1938" s="14">
        <v>44031</v>
      </c>
      <c r="C1938" s="17">
        <v>20.7</v>
      </c>
      <c r="D1938" s="13">
        <v>20778.59999999998</v>
      </c>
      <c r="E1938" s="14">
        <v>44030</v>
      </c>
      <c r="F1938" s="17">
        <v>17.5</v>
      </c>
      <c r="G1938" s="13">
        <v>20757.89999999998</v>
      </c>
    </row>
    <row r="1939" spans="1:7">
      <c r="A1939" s="13">
        <v>1939</v>
      </c>
      <c r="B1939" s="14">
        <v>44032</v>
      </c>
      <c r="C1939" s="17">
        <v>22</v>
      </c>
      <c r="D1939" s="13">
        <v>20800.59999999998</v>
      </c>
      <c r="E1939" s="14">
        <v>44031</v>
      </c>
      <c r="F1939" s="17">
        <v>20.7</v>
      </c>
      <c r="G1939" s="13">
        <v>20778.59999999998</v>
      </c>
    </row>
    <row r="1940" spans="1:7">
      <c r="A1940" s="13">
        <v>1940</v>
      </c>
      <c r="B1940" s="14">
        <v>44033</v>
      </c>
      <c r="C1940" s="17">
        <v>19.899999999999999</v>
      </c>
      <c r="D1940" s="13">
        <v>20820.499999999982</v>
      </c>
      <c r="E1940" s="14">
        <v>44032</v>
      </c>
      <c r="F1940" s="17">
        <v>22</v>
      </c>
      <c r="G1940" s="13">
        <v>20800.59999999998</v>
      </c>
    </row>
    <row r="1941" spans="1:7">
      <c r="A1941" s="13">
        <v>1941</v>
      </c>
      <c r="B1941" s="14">
        <v>44034</v>
      </c>
      <c r="C1941" s="17">
        <v>18.600000000000001</v>
      </c>
      <c r="D1941" s="13">
        <v>20839.09999999998</v>
      </c>
      <c r="E1941" s="14">
        <v>44033</v>
      </c>
      <c r="F1941" s="17">
        <v>19.899999999999999</v>
      </c>
      <c r="G1941" s="13">
        <v>20820.499999999982</v>
      </c>
    </row>
    <row r="1942" spans="1:7">
      <c r="A1942" s="13">
        <v>1942</v>
      </c>
      <c r="B1942" s="14">
        <v>44035</v>
      </c>
      <c r="C1942" s="17">
        <v>18.600000000000001</v>
      </c>
      <c r="D1942" s="13">
        <v>20857.699999999979</v>
      </c>
      <c r="E1942" s="14">
        <v>44034</v>
      </c>
      <c r="F1942" s="17">
        <v>18.600000000000001</v>
      </c>
      <c r="G1942" s="13">
        <v>20839.09999999998</v>
      </c>
    </row>
    <row r="1943" spans="1:7">
      <c r="A1943" s="13">
        <v>1943</v>
      </c>
      <c r="B1943" s="14">
        <v>44036</v>
      </c>
      <c r="C1943" s="17">
        <v>20.3</v>
      </c>
      <c r="D1943" s="13">
        <v>20877.999999999978</v>
      </c>
      <c r="E1943" s="14">
        <v>44035</v>
      </c>
      <c r="F1943" s="17">
        <v>18.600000000000001</v>
      </c>
      <c r="G1943" s="13">
        <v>20857.699999999979</v>
      </c>
    </row>
    <row r="1944" spans="1:7">
      <c r="A1944" s="13">
        <v>1944</v>
      </c>
      <c r="B1944" s="14">
        <v>44037</v>
      </c>
      <c r="C1944" s="17">
        <v>22</v>
      </c>
      <c r="D1944" s="13">
        <v>20899.999999999978</v>
      </c>
      <c r="E1944" s="14">
        <v>44036</v>
      </c>
      <c r="F1944" s="17">
        <v>20.3</v>
      </c>
      <c r="G1944" s="13">
        <v>20877.999999999978</v>
      </c>
    </row>
    <row r="1945" spans="1:7">
      <c r="A1945" s="13">
        <v>1945</v>
      </c>
      <c r="B1945" s="14">
        <v>44038</v>
      </c>
      <c r="C1945" s="17">
        <v>19.899999999999999</v>
      </c>
      <c r="D1945" s="13">
        <v>20919.89999999998</v>
      </c>
      <c r="E1945" s="14">
        <v>44037</v>
      </c>
      <c r="F1945" s="17">
        <v>22</v>
      </c>
      <c r="G1945" s="13">
        <v>20899.999999999978</v>
      </c>
    </row>
    <row r="1946" spans="1:7">
      <c r="A1946" s="13">
        <v>1946</v>
      </c>
      <c r="B1946" s="14">
        <v>44039</v>
      </c>
      <c r="C1946" s="17">
        <v>21.3</v>
      </c>
      <c r="D1946" s="13">
        <v>20941.199999999979</v>
      </c>
      <c r="E1946" s="14">
        <v>44038</v>
      </c>
      <c r="F1946" s="17">
        <v>19.899999999999999</v>
      </c>
      <c r="G1946" s="13">
        <v>20919.89999999998</v>
      </c>
    </row>
    <row r="1947" spans="1:7">
      <c r="A1947" s="13">
        <v>1947</v>
      </c>
      <c r="B1947" s="14">
        <v>44040</v>
      </c>
      <c r="C1947" s="17">
        <v>24.6</v>
      </c>
      <c r="D1947" s="13">
        <v>20965.799999999977</v>
      </c>
      <c r="E1947" s="14">
        <v>44039</v>
      </c>
      <c r="F1947" s="17">
        <v>21.3</v>
      </c>
      <c r="G1947" s="13">
        <v>20941.199999999979</v>
      </c>
    </row>
    <row r="1948" spans="1:7">
      <c r="A1948" s="13">
        <v>1948</v>
      </c>
      <c r="B1948" s="14">
        <v>44041</v>
      </c>
      <c r="C1948" s="17">
        <v>22.4</v>
      </c>
      <c r="D1948" s="13">
        <v>20988.199999999979</v>
      </c>
      <c r="E1948" s="14">
        <v>44040</v>
      </c>
      <c r="F1948" s="17">
        <v>24.6</v>
      </c>
      <c r="G1948" s="13">
        <v>20965.799999999977</v>
      </c>
    </row>
    <row r="1949" spans="1:7">
      <c r="A1949" s="13">
        <v>1949</v>
      </c>
      <c r="B1949" s="14">
        <v>44042</v>
      </c>
      <c r="C1949" s="17">
        <v>20.9</v>
      </c>
      <c r="D1949" s="13">
        <v>21009.09999999998</v>
      </c>
      <c r="E1949" s="14">
        <v>44041</v>
      </c>
      <c r="F1949" s="17">
        <v>22.4</v>
      </c>
      <c r="G1949" s="13">
        <v>20988.199999999979</v>
      </c>
    </row>
    <row r="1950" spans="1:7">
      <c r="A1950" s="13">
        <v>1950</v>
      </c>
      <c r="B1950" s="14">
        <v>44043</v>
      </c>
      <c r="C1950" s="17">
        <v>22</v>
      </c>
      <c r="D1950" s="13">
        <v>21031.09999999998</v>
      </c>
      <c r="E1950" s="14">
        <v>44042</v>
      </c>
      <c r="F1950" s="17">
        <v>20.9</v>
      </c>
      <c r="G1950" s="13">
        <v>21009.09999999998</v>
      </c>
    </row>
    <row r="1951" spans="1:7">
      <c r="A1951" s="13">
        <v>1951</v>
      </c>
      <c r="B1951" s="14">
        <v>44044</v>
      </c>
      <c r="C1951" s="17">
        <v>22.6</v>
      </c>
      <c r="D1951" s="13">
        <v>21053.699999999979</v>
      </c>
      <c r="E1951" s="24">
        <v>44043</v>
      </c>
      <c r="F1951" s="47"/>
      <c r="G1951" s="13"/>
    </row>
    <row r="1952" spans="1:7">
      <c r="A1952" s="13">
        <v>1952</v>
      </c>
      <c r="B1952" s="14">
        <v>44045</v>
      </c>
      <c r="C1952" s="17">
        <v>19.5</v>
      </c>
      <c r="D1952" s="13">
        <v>21073.199999999979</v>
      </c>
      <c r="E1952" s="14">
        <v>44044</v>
      </c>
      <c r="F1952" s="17">
        <v>22.6</v>
      </c>
      <c r="G1952" s="13">
        <v>21053.699999999979</v>
      </c>
    </row>
    <row r="1953" spans="1:7">
      <c r="A1953" s="13">
        <v>1953</v>
      </c>
      <c r="B1953" s="14">
        <v>44046</v>
      </c>
      <c r="C1953" s="17">
        <v>16.600000000000001</v>
      </c>
      <c r="D1953" s="13">
        <v>21089.799999999977</v>
      </c>
      <c r="E1953" s="14">
        <v>44045</v>
      </c>
      <c r="F1953" s="17">
        <v>19.5</v>
      </c>
      <c r="G1953" s="13">
        <v>21073.199999999979</v>
      </c>
    </row>
    <row r="1954" spans="1:7">
      <c r="A1954" s="13">
        <v>1954</v>
      </c>
      <c r="B1954" s="14">
        <v>44047</v>
      </c>
      <c r="C1954" s="17">
        <v>15.1</v>
      </c>
      <c r="D1954" s="13">
        <v>21104.899999999976</v>
      </c>
      <c r="E1954" s="14">
        <v>44046</v>
      </c>
      <c r="F1954" s="17">
        <v>16.600000000000001</v>
      </c>
      <c r="G1954" s="13">
        <v>21089.799999999977</v>
      </c>
    </row>
    <row r="1955" spans="1:7">
      <c r="A1955" s="13">
        <v>1955</v>
      </c>
      <c r="B1955" s="14">
        <v>44048</v>
      </c>
      <c r="C1955" s="17">
        <v>17.7</v>
      </c>
      <c r="D1955" s="13">
        <v>21122.599999999977</v>
      </c>
      <c r="E1955" s="14">
        <v>44047</v>
      </c>
      <c r="F1955" s="17">
        <v>15.1</v>
      </c>
      <c r="G1955" s="13">
        <v>21104.899999999976</v>
      </c>
    </row>
    <row r="1956" spans="1:7">
      <c r="A1956" s="13">
        <v>1956</v>
      </c>
      <c r="B1956" s="14">
        <v>44049</v>
      </c>
      <c r="C1956" s="17">
        <v>20.3</v>
      </c>
      <c r="D1956" s="13">
        <v>21142.899999999976</v>
      </c>
      <c r="E1956" s="14">
        <v>44048</v>
      </c>
      <c r="F1956" s="17">
        <v>17.7</v>
      </c>
      <c r="G1956" s="13">
        <v>21122.599999999977</v>
      </c>
    </row>
    <row r="1957" spans="1:7">
      <c r="A1957" s="13">
        <v>1957</v>
      </c>
      <c r="B1957" s="14">
        <v>44050</v>
      </c>
      <c r="C1957" s="17">
        <v>23.2</v>
      </c>
      <c r="D1957" s="13">
        <v>21166.099999999977</v>
      </c>
      <c r="E1957" s="14">
        <v>44049</v>
      </c>
      <c r="F1957" s="17">
        <v>20.3</v>
      </c>
      <c r="G1957" s="13">
        <v>21142.899999999976</v>
      </c>
    </row>
    <row r="1958" spans="1:7">
      <c r="A1958" s="13">
        <v>1958</v>
      </c>
      <c r="B1958" s="14">
        <v>44051</v>
      </c>
      <c r="C1958" s="17">
        <v>24.4</v>
      </c>
      <c r="D1958" s="13">
        <v>21190.499999999978</v>
      </c>
      <c r="E1958" s="14">
        <v>44050</v>
      </c>
      <c r="F1958" s="17">
        <v>23.2</v>
      </c>
      <c r="G1958" s="13">
        <v>21166.099999999977</v>
      </c>
    </row>
    <row r="1959" spans="1:7">
      <c r="A1959" s="13">
        <v>1959</v>
      </c>
      <c r="B1959" s="14">
        <v>44052</v>
      </c>
      <c r="C1959" s="17">
        <v>24.8</v>
      </c>
      <c r="D1959" s="13">
        <v>21215.299999999977</v>
      </c>
      <c r="E1959" s="14">
        <v>44051</v>
      </c>
      <c r="F1959" s="17">
        <v>24.4</v>
      </c>
      <c r="G1959" s="13">
        <v>21190.499999999978</v>
      </c>
    </row>
    <row r="1960" spans="1:7">
      <c r="A1960" s="13">
        <v>1960</v>
      </c>
      <c r="B1960" s="14">
        <v>44053</v>
      </c>
      <c r="C1960" s="17">
        <v>22.7</v>
      </c>
      <c r="D1960" s="13">
        <v>21237.999999999978</v>
      </c>
      <c r="E1960" s="14">
        <v>44052</v>
      </c>
      <c r="F1960" s="17">
        <v>24.8</v>
      </c>
      <c r="G1960" s="13">
        <v>21215.299999999977</v>
      </c>
    </row>
    <row r="1961" spans="1:7">
      <c r="A1961" s="13">
        <v>1961</v>
      </c>
      <c r="B1961" s="14">
        <v>44054</v>
      </c>
      <c r="C1961" s="17">
        <v>22.9</v>
      </c>
      <c r="D1961" s="13">
        <v>21260.89999999998</v>
      </c>
      <c r="E1961" s="14">
        <v>44053</v>
      </c>
      <c r="F1961" s="17">
        <v>22.7</v>
      </c>
      <c r="G1961" s="13">
        <v>21237.999999999978</v>
      </c>
    </row>
    <row r="1962" spans="1:7">
      <c r="A1962" s="13">
        <v>1962</v>
      </c>
      <c r="B1962" s="14">
        <v>44055</v>
      </c>
      <c r="C1962" s="17">
        <v>23.8</v>
      </c>
      <c r="D1962" s="13">
        <v>21284.699999999979</v>
      </c>
      <c r="E1962" s="14">
        <v>44054</v>
      </c>
      <c r="F1962" s="17">
        <v>22.9</v>
      </c>
      <c r="G1962" s="13">
        <v>21260.89999999998</v>
      </c>
    </row>
    <row r="1963" spans="1:7">
      <c r="A1963" s="13">
        <v>1963</v>
      </c>
      <c r="B1963" s="14">
        <v>44056</v>
      </c>
      <c r="C1963" s="17">
        <v>24.3</v>
      </c>
      <c r="D1963" s="13">
        <v>21308.999999999978</v>
      </c>
      <c r="E1963" s="14">
        <v>44055</v>
      </c>
      <c r="F1963" s="17">
        <v>23.8</v>
      </c>
      <c r="G1963" s="13">
        <v>21284.699999999979</v>
      </c>
    </row>
    <row r="1964" spans="1:7">
      <c r="A1964" s="13">
        <v>1964</v>
      </c>
      <c r="B1964" s="14">
        <v>44057</v>
      </c>
      <c r="C1964" s="17">
        <v>21.9</v>
      </c>
      <c r="D1964" s="13">
        <v>21330.89999999998</v>
      </c>
      <c r="E1964" s="14">
        <v>44056</v>
      </c>
      <c r="F1964" s="17">
        <v>24.3</v>
      </c>
      <c r="G1964" s="13">
        <v>21308.999999999978</v>
      </c>
    </row>
    <row r="1965" spans="1:7">
      <c r="A1965" s="13">
        <v>1965</v>
      </c>
      <c r="B1965" s="14">
        <v>44058</v>
      </c>
      <c r="C1965" s="17">
        <v>20.7</v>
      </c>
      <c r="D1965" s="13">
        <v>21351.59999999998</v>
      </c>
      <c r="E1965" s="14">
        <v>44057</v>
      </c>
      <c r="F1965" s="17">
        <v>21.9</v>
      </c>
      <c r="G1965" s="13">
        <v>21330.89999999998</v>
      </c>
    </row>
    <row r="1966" spans="1:7">
      <c r="A1966" s="13">
        <v>1966</v>
      </c>
      <c r="B1966" s="14">
        <v>44059</v>
      </c>
      <c r="C1966" s="17">
        <v>21.9</v>
      </c>
      <c r="D1966" s="13">
        <v>21373.499999999982</v>
      </c>
      <c r="E1966" s="14">
        <v>44058</v>
      </c>
      <c r="F1966" s="17">
        <v>20.7</v>
      </c>
      <c r="G1966" s="13">
        <v>21351.59999999998</v>
      </c>
    </row>
    <row r="1967" spans="1:7">
      <c r="A1967" s="13">
        <v>1967</v>
      </c>
      <c r="B1967" s="14">
        <v>44060</v>
      </c>
      <c r="C1967" s="17">
        <v>21.3</v>
      </c>
      <c r="D1967" s="13">
        <v>21394.799999999981</v>
      </c>
      <c r="E1967" s="14">
        <v>44059</v>
      </c>
      <c r="F1967" s="17">
        <v>21.9</v>
      </c>
      <c r="G1967" s="13">
        <v>21373.499999999982</v>
      </c>
    </row>
    <row r="1968" spans="1:7">
      <c r="A1968" s="13">
        <v>1968</v>
      </c>
      <c r="B1968" s="14">
        <v>44061</v>
      </c>
      <c r="C1968" s="17">
        <v>19.5</v>
      </c>
      <c r="D1968" s="13">
        <v>21414.299999999981</v>
      </c>
      <c r="E1968" s="14">
        <v>44060</v>
      </c>
      <c r="F1968" s="17">
        <v>21.3</v>
      </c>
      <c r="G1968" s="13">
        <v>21394.799999999981</v>
      </c>
    </row>
    <row r="1969" spans="1:7">
      <c r="A1969" s="13">
        <v>1969</v>
      </c>
      <c r="B1969" s="14">
        <v>44062</v>
      </c>
      <c r="C1969" s="17">
        <v>19.899999999999999</v>
      </c>
      <c r="D1969" s="13">
        <v>21434.199999999983</v>
      </c>
      <c r="E1969" s="14">
        <v>44061</v>
      </c>
      <c r="F1969" s="17">
        <v>19.5</v>
      </c>
      <c r="G1969" s="13">
        <v>21414.299999999981</v>
      </c>
    </row>
    <row r="1970" spans="1:7">
      <c r="A1970" s="13">
        <v>1970</v>
      </c>
      <c r="B1970" s="14">
        <v>44063</v>
      </c>
      <c r="C1970" s="17">
        <v>21.9</v>
      </c>
      <c r="D1970" s="13">
        <v>21456.099999999984</v>
      </c>
      <c r="E1970" s="14">
        <v>44062</v>
      </c>
      <c r="F1970" s="17">
        <v>19.899999999999999</v>
      </c>
      <c r="G1970" s="13">
        <v>21434.199999999983</v>
      </c>
    </row>
    <row r="1971" spans="1:7">
      <c r="A1971" s="13">
        <v>1971</v>
      </c>
      <c r="B1971" s="14">
        <v>44064</v>
      </c>
      <c r="C1971" s="17">
        <v>24.6</v>
      </c>
      <c r="D1971" s="13">
        <v>21480.699999999983</v>
      </c>
      <c r="E1971" s="14">
        <v>44063</v>
      </c>
      <c r="F1971" s="17">
        <v>21.9</v>
      </c>
      <c r="G1971" s="13">
        <v>21456.099999999984</v>
      </c>
    </row>
    <row r="1972" spans="1:7">
      <c r="A1972" s="13">
        <v>1972</v>
      </c>
      <c r="B1972" s="14">
        <v>44065</v>
      </c>
      <c r="C1972" s="17">
        <v>22</v>
      </c>
      <c r="D1972" s="13">
        <v>21502.699999999983</v>
      </c>
      <c r="E1972" s="14">
        <v>44064</v>
      </c>
      <c r="F1972" s="17">
        <v>24.6</v>
      </c>
      <c r="G1972" s="13">
        <v>21480.699999999983</v>
      </c>
    </row>
    <row r="1973" spans="1:7">
      <c r="A1973" s="13">
        <v>1973</v>
      </c>
      <c r="B1973" s="14">
        <v>44066</v>
      </c>
      <c r="C1973" s="17">
        <v>19.399999999999999</v>
      </c>
      <c r="D1973" s="13">
        <v>21522.099999999984</v>
      </c>
      <c r="E1973" s="14">
        <v>44065</v>
      </c>
      <c r="F1973" s="17">
        <v>22</v>
      </c>
      <c r="G1973" s="13">
        <v>21502.699999999983</v>
      </c>
    </row>
    <row r="1974" spans="1:7">
      <c r="A1974" s="13">
        <v>1974</v>
      </c>
      <c r="B1974" s="14">
        <v>44067</v>
      </c>
      <c r="C1974" s="17">
        <v>18</v>
      </c>
      <c r="D1974" s="13">
        <v>21540.099999999984</v>
      </c>
      <c r="E1974" s="14">
        <v>44066</v>
      </c>
      <c r="F1974" s="17">
        <v>19.399999999999999</v>
      </c>
      <c r="G1974" s="13">
        <v>21522.099999999984</v>
      </c>
    </row>
    <row r="1975" spans="1:7">
      <c r="A1975" s="13">
        <v>1975</v>
      </c>
      <c r="B1975" s="14">
        <v>44068</v>
      </c>
      <c r="C1975" s="17">
        <v>18.100000000000001</v>
      </c>
      <c r="D1975" s="13">
        <v>21558.199999999983</v>
      </c>
      <c r="E1975" s="14">
        <v>44067</v>
      </c>
      <c r="F1975" s="17">
        <v>18</v>
      </c>
      <c r="G1975" s="13">
        <v>21540.099999999984</v>
      </c>
    </row>
    <row r="1976" spans="1:7">
      <c r="A1976" s="13">
        <v>1976</v>
      </c>
      <c r="B1976" s="14">
        <v>44069</v>
      </c>
      <c r="C1976" s="17">
        <v>21.6</v>
      </c>
      <c r="D1976" s="13">
        <v>21579.799999999981</v>
      </c>
      <c r="E1976" s="14">
        <v>44068</v>
      </c>
      <c r="F1976" s="17">
        <v>18.100000000000001</v>
      </c>
      <c r="G1976" s="13">
        <v>21558.199999999983</v>
      </c>
    </row>
    <row r="1977" spans="1:7">
      <c r="A1977" s="13">
        <v>1977</v>
      </c>
      <c r="B1977" s="14">
        <v>44070</v>
      </c>
      <c r="C1977" s="17">
        <v>18</v>
      </c>
      <c r="D1977" s="13">
        <v>21597.799999999981</v>
      </c>
      <c r="E1977" s="14">
        <v>44069</v>
      </c>
      <c r="F1977" s="17">
        <v>21.6</v>
      </c>
      <c r="G1977" s="13">
        <v>21579.799999999981</v>
      </c>
    </row>
    <row r="1978" spans="1:7">
      <c r="A1978" s="13">
        <v>1978</v>
      </c>
      <c r="B1978" s="14">
        <v>44071</v>
      </c>
      <c r="C1978" s="17">
        <v>17.7</v>
      </c>
      <c r="D1978" s="13">
        <v>21615.499999999982</v>
      </c>
      <c r="E1978" s="14">
        <v>44070</v>
      </c>
      <c r="F1978" s="17">
        <v>18</v>
      </c>
      <c r="G1978" s="13">
        <v>21597.799999999981</v>
      </c>
    </row>
    <row r="1979" spans="1:7">
      <c r="A1979" s="13">
        <v>1979</v>
      </c>
      <c r="B1979" s="14">
        <v>44072</v>
      </c>
      <c r="C1979" s="17">
        <v>17.3</v>
      </c>
      <c r="D1979" s="13">
        <v>21632.799999999981</v>
      </c>
      <c r="E1979" s="14">
        <v>44071</v>
      </c>
      <c r="F1979" s="17">
        <v>17.7</v>
      </c>
      <c r="G1979" s="13">
        <v>21615.499999999982</v>
      </c>
    </row>
    <row r="1980" spans="1:7">
      <c r="A1980" s="13">
        <v>1980</v>
      </c>
      <c r="B1980" s="14">
        <v>44073</v>
      </c>
      <c r="C1980" s="17">
        <v>16.5</v>
      </c>
      <c r="D1980" s="13">
        <v>21649.299999999981</v>
      </c>
      <c r="E1980" s="14">
        <v>44072</v>
      </c>
      <c r="F1980" s="17">
        <v>17.3</v>
      </c>
      <c r="G1980" s="13">
        <v>21632.799999999981</v>
      </c>
    </row>
    <row r="1981" spans="1:7">
      <c r="A1981" s="13">
        <v>1981</v>
      </c>
      <c r="B1981" s="14">
        <v>44074</v>
      </c>
      <c r="C1981" s="17">
        <v>15.7</v>
      </c>
      <c r="D1981" s="13">
        <v>21664.999999999982</v>
      </c>
      <c r="E1981" s="14">
        <v>44073</v>
      </c>
      <c r="F1981" s="17">
        <v>16.5</v>
      </c>
      <c r="G1981" s="13">
        <v>21649.299999999981</v>
      </c>
    </row>
    <row r="1982" spans="1:7">
      <c r="A1982" s="13">
        <v>1982</v>
      </c>
      <c r="B1982" s="14">
        <v>44075</v>
      </c>
      <c r="C1982" s="17">
        <v>13.8</v>
      </c>
      <c r="D1982" s="13">
        <v>21678.799999999981</v>
      </c>
      <c r="E1982" s="14">
        <v>44074</v>
      </c>
      <c r="F1982" s="47"/>
      <c r="G1982" s="13"/>
    </row>
    <row r="1983" spans="1:7">
      <c r="A1983" s="13">
        <v>1983</v>
      </c>
      <c r="B1983" s="14">
        <v>44076</v>
      </c>
      <c r="C1983" s="17">
        <v>14</v>
      </c>
      <c r="D1983" s="13">
        <v>21692.799999999981</v>
      </c>
      <c r="E1983" s="14">
        <v>44075</v>
      </c>
      <c r="F1983" s="17">
        <v>13.8</v>
      </c>
      <c r="G1983" s="13">
        <v>21678.799999999981</v>
      </c>
    </row>
    <row r="1984" spans="1:7">
      <c r="A1984" s="13">
        <v>1984</v>
      </c>
      <c r="B1984" s="14">
        <v>44077</v>
      </c>
      <c r="C1984" s="17">
        <v>16.2</v>
      </c>
      <c r="D1984" s="13">
        <v>21708.999999999982</v>
      </c>
      <c r="E1984" s="14">
        <v>44076</v>
      </c>
      <c r="F1984" s="17">
        <v>14</v>
      </c>
      <c r="G1984" s="13">
        <v>21692.799999999981</v>
      </c>
    </row>
    <row r="1985" spans="1:7">
      <c r="A1985" s="13">
        <v>1985</v>
      </c>
      <c r="B1985" s="14">
        <v>44078</v>
      </c>
      <c r="C1985" s="17">
        <v>20.100000000000001</v>
      </c>
      <c r="D1985" s="13">
        <v>21729.09999999998</v>
      </c>
      <c r="E1985" s="14">
        <v>44077</v>
      </c>
      <c r="F1985" s="17">
        <v>16.2</v>
      </c>
      <c r="G1985" s="13">
        <v>21708.999999999982</v>
      </c>
    </row>
    <row r="1986" spans="1:7">
      <c r="A1986" s="13">
        <v>1986</v>
      </c>
      <c r="B1986" s="14">
        <v>44079</v>
      </c>
      <c r="C1986" s="17">
        <v>19.899999999999999</v>
      </c>
      <c r="D1986" s="13">
        <v>21748.999999999982</v>
      </c>
      <c r="E1986" s="14">
        <v>44078</v>
      </c>
      <c r="F1986" s="17">
        <v>20.100000000000001</v>
      </c>
      <c r="G1986" s="13">
        <v>21729.09999999998</v>
      </c>
    </row>
    <row r="1987" spans="1:7">
      <c r="A1987" s="13">
        <v>1987</v>
      </c>
      <c r="B1987" s="14">
        <v>44080</v>
      </c>
      <c r="C1987" s="17">
        <v>15.7</v>
      </c>
      <c r="D1987" s="13">
        <v>21764.699999999983</v>
      </c>
      <c r="E1987" s="14">
        <v>44079</v>
      </c>
      <c r="F1987" s="17">
        <v>19.899999999999999</v>
      </c>
      <c r="G1987" s="13">
        <v>21748.999999999982</v>
      </c>
    </row>
    <row r="1988" spans="1:7">
      <c r="A1988" s="13">
        <v>1988</v>
      </c>
      <c r="B1988" s="14">
        <v>44081</v>
      </c>
      <c r="C1988" s="17">
        <v>15.3</v>
      </c>
      <c r="D1988" s="13">
        <v>21779.999999999982</v>
      </c>
      <c r="E1988" s="14">
        <v>44080</v>
      </c>
      <c r="F1988" s="17">
        <v>15.7</v>
      </c>
      <c r="G1988" s="13">
        <v>21764.699999999983</v>
      </c>
    </row>
    <row r="1989" spans="1:7">
      <c r="A1989" s="13">
        <v>1989</v>
      </c>
      <c r="B1989" s="14">
        <v>44082</v>
      </c>
      <c r="C1989" s="17">
        <v>16.100000000000001</v>
      </c>
      <c r="D1989" s="13">
        <v>21796.09999999998</v>
      </c>
      <c r="E1989" s="14">
        <v>44081</v>
      </c>
      <c r="F1989" s="17">
        <v>15.3</v>
      </c>
      <c r="G1989" s="13">
        <v>21779.999999999982</v>
      </c>
    </row>
    <row r="1990" spans="1:7">
      <c r="A1990" s="13">
        <v>1990</v>
      </c>
      <c r="B1990" s="14">
        <v>44083</v>
      </c>
      <c r="C1990" s="17">
        <v>18.8</v>
      </c>
      <c r="D1990" s="13">
        <v>21814.89999999998</v>
      </c>
      <c r="E1990" s="14">
        <v>44082</v>
      </c>
      <c r="F1990" s="17">
        <v>16.100000000000001</v>
      </c>
      <c r="G1990" s="13">
        <v>21796.09999999998</v>
      </c>
    </row>
    <row r="1991" spans="1:7">
      <c r="A1991" s="13">
        <v>1991</v>
      </c>
      <c r="B1991" s="14">
        <v>44084</v>
      </c>
      <c r="C1991" s="17">
        <v>16.5</v>
      </c>
      <c r="D1991" s="13">
        <v>21831.39999999998</v>
      </c>
      <c r="E1991" s="14">
        <v>44083</v>
      </c>
      <c r="F1991" s="17">
        <v>18.8</v>
      </c>
      <c r="G1991" s="13">
        <v>21814.89999999998</v>
      </c>
    </row>
    <row r="1992" spans="1:7">
      <c r="A1992" s="13">
        <v>1992</v>
      </c>
      <c r="B1992" s="14">
        <v>44085</v>
      </c>
      <c r="C1992" s="17">
        <v>16.100000000000001</v>
      </c>
      <c r="D1992" s="13">
        <v>21847.499999999978</v>
      </c>
      <c r="E1992" s="14">
        <v>44084</v>
      </c>
      <c r="F1992" s="17">
        <v>16.5</v>
      </c>
      <c r="G1992" s="13">
        <v>21831.39999999998</v>
      </c>
    </row>
    <row r="1993" spans="1:7">
      <c r="A1993" s="13">
        <v>1993</v>
      </c>
      <c r="B1993" s="14">
        <v>44086</v>
      </c>
      <c r="C1993" s="17">
        <v>18.399999999999999</v>
      </c>
      <c r="D1993" s="13">
        <v>21865.89999999998</v>
      </c>
      <c r="E1993" s="14">
        <v>44085</v>
      </c>
      <c r="F1993" s="17">
        <v>16.100000000000001</v>
      </c>
      <c r="G1993" s="13">
        <v>21847.499999999978</v>
      </c>
    </row>
    <row r="1994" spans="1:7">
      <c r="A1994" s="13">
        <v>1994</v>
      </c>
      <c r="B1994" s="14">
        <v>44087</v>
      </c>
      <c r="C1994" s="17">
        <v>19.8</v>
      </c>
      <c r="D1994" s="13">
        <v>21885.699999999979</v>
      </c>
      <c r="E1994" s="14">
        <v>44086</v>
      </c>
      <c r="F1994" s="17">
        <v>18.399999999999999</v>
      </c>
      <c r="G1994" s="13">
        <v>21865.89999999998</v>
      </c>
    </row>
    <row r="1995" spans="1:7">
      <c r="A1995" s="13">
        <v>1995</v>
      </c>
      <c r="B1995" s="14">
        <v>44088</v>
      </c>
      <c r="C1995" s="17">
        <v>20.9</v>
      </c>
      <c r="D1995" s="13">
        <v>21906.59999999998</v>
      </c>
      <c r="E1995" s="14">
        <v>44087</v>
      </c>
      <c r="F1995" s="17">
        <v>19.8</v>
      </c>
      <c r="G1995" s="13">
        <v>21885.699999999979</v>
      </c>
    </row>
    <row r="1996" spans="1:7">
      <c r="A1996" s="13">
        <v>1996</v>
      </c>
      <c r="B1996" s="14">
        <v>44089</v>
      </c>
      <c r="C1996" s="17">
        <v>22.1</v>
      </c>
      <c r="D1996" s="13">
        <v>21928.699999999979</v>
      </c>
      <c r="E1996" s="14">
        <v>44088</v>
      </c>
      <c r="F1996" s="17">
        <v>20.9</v>
      </c>
      <c r="G1996" s="13">
        <v>21906.59999999998</v>
      </c>
    </row>
    <row r="1997" spans="1:7">
      <c r="A1997" s="13">
        <v>1997</v>
      </c>
      <c r="B1997" s="14">
        <v>44090</v>
      </c>
      <c r="C1997" s="17">
        <v>21.5</v>
      </c>
      <c r="D1997" s="13">
        <v>21950.199999999979</v>
      </c>
      <c r="E1997" s="14">
        <v>44089</v>
      </c>
      <c r="F1997" s="17">
        <v>22.1</v>
      </c>
      <c r="G1997" s="13">
        <v>21928.699999999979</v>
      </c>
    </row>
    <row r="1998" spans="1:7">
      <c r="A1998" s="13">
        <v>1998</v>
      </c>
      <c r="B1998" s="14">
        <v>44091</v>
      </c>
      <c r="C1998" s="17">
        <v>17</v>
      </c>
      <c r="D1998" s="13">
        <v>21967.199999999979</v>
      </c>
      <c r="E1998" s="14">
        <v>44090</v>
      </c>
      <c r="F1998" s="17">
        <v>21.5</v>
      </c>
      <c r="G1998" s="13">
        <v>21950.199999999979</v>
      </c>
    </row>
    <row r="1999" spans="1:7">
      <c r="A1999" s="13">
        <v>1999</v>
      </c>
      <c r="B1999" s="14">
        <v>44092</v>
      </c>
      <c r="C1999" s="17">
        <v>12.5</v>
      </c>
      <c r="D1999" s="13">
        <v>21979.699999999979</v>
      </c>
      <c r="E1999" s="14">
        <v>44091</v>
      </c>
      <c r="F1999" s="17">
        <v>17</v>
      </c>
      <c r="G1999" s="13">
        <v>21967.199999999979</v>
      </c>
    </row>
    <row r="2000" spans="1:7">
      <c r="A2000" s="13">
        <v>2000</v>
      </c>
      <c r="B2000" s="14">
        <v>44093</v>
      </c>
      <c r="C2000" s="17">
        <v>13.3</v>
      </c>
      <c r="D2000" s="13">
        <v>21992.999999999978</v>
      </c>
      <c r="E2000" s="14">
        <v>44092</v>
      </c>
      <c r="F2000" s="17">
        <v>12.5</v>
      </c>
      <c r="G2000" s="13">
        <v>21979.699999999979</v>
      </c>
    </row>
    <row r="2001" spans="1:7">
      <c r="A2001" s="13">
        <v>2001</v>
      </c>
      <c r="B2001" s="14">
        <v>44094</v>
      </c>
      <c r="C2001" s="17">
        <v>15.5</v>
      </c>
      <c r="D2001" s="13">
        <v>22008.499999999978</v>
      </c>
      <c r="E2001" s="14">
        <v>44093</v>
      </c>
      <c r="F2001" s="17">
        <v>13.3</v>
      </c>
      <c r="G2001" s="13">
        <v>21992.999999999978</v>
      </c>
    </row>
    <row r="2002" spans="1:7">
      <c r="A2002" s="13">
        <v>2002</v>
      </c>
      <c r="B2002" s="14">
        <v>44095</v>
      </c>
      <c r="C2002" s="17">
        <v>16.399999999999999</v>
      </c>
      <c r="D2002" s="13">
        <v>22024.89999999998</v>
      </c>
      <c r="E2002" s="14">
        <v>44094</v>
      </c>
      <c r="F2002" s="17">
        <v>15.5</v>
      </c>
      <c r="G2002" s="13">
        <v>22008.499999999978</v>
      </c>
    </row>
    <row r="2003" spans="1:7">
      <c r="A2003" s="13">
        <v>2003</v>
      </c>
      <c r="B2003" s="14">
        <v>44096</v>
      </c>
      <c r="C2003" s="17">
        <v>17.8</v>
      </c>
      <c r="D2003" s="13">
        <v>22042.699999999979</v>
      </c>
      <c r="E2003" s="14">
        <v>44095</v>
      </c>
      <c r="F2003" s="17">
        <v>16.399999999999999</v>
      </c>
      <c r="G2003" s="13">
        <v>22024.89999999998</v>
      </c>
    </row>
    <row r="2004" spans="1:7">
      <c r="A2004" s="13">
        <v>2004</v>
      </c>
      <c r="B2004" s="14">
        <v>44097</v>
      </c>
      <c r="C2004" s="17">
        <v>18</v>
      </c>
      <c r="D2004" s="13">
        <v>22060.699999999979</v>
      </c>
      <c r="E2004" s="14">
        <v>44096</v>
      </c>
      <c r="F2004" s="17">
        <v>17.8</v>
      </c>
      <c r="G2004" s="13">
        <v>22042.699999999979</v>
      </c>
    </row>
    <row r="2005" spans="1:7">
      <c r="A2005" s="13">
        <v>2005</v>
      </c>
      <c r="B2005" s="14">
        <v>44098</v>
      </c>
      <c r="C2005" s="17">
        <v>17.8</v>
      </c>
      <c r="D2005" s="13">
        <v>22078.499999999978</v>
      </c>
      <c r="E2005" s="14">
        <v>44097</v>
      </c>
      <c r="F2005" s="17">
        <v>18</v>
      </c>
      <c r="G2005" s="13">
        <v>22060.699999999979</v>
      </c>
    </row>
    <row r="2006" spans="1:7">
      <c r="A2006" s="13">
        <v>2006</v>
      </c>
      <c r="B2006" s="14">
        <v>44099</v>
      </c>
      <c r="C2006" s="17">
        <v>13.2</v>
      </c>
      <c r="D2006" s="13">
        <v>22091.699999999979</v>
      </c>
      <c r="E2006" s="14">
        <v>44098</v>
      </c>
      <c r="F2006" s="17">
        <v>17.8</v>
      </c>
      <c r="G2006" s="13">
        <v>22078.499999999978</v>
      </c>
    </row>
    <row r="2007" spans="1:7">
      <c r="A2007" s="13">
        <v>2007</v>
      </c>
      <c r="B2007" s="14">
        <v>44100</v>
      </c>
      <c r="C2007" s="17">
        <v>7.3000000000000007</v>
      </c>
      <c r="D2007" s="13">
        <v>22098.999999999978</v>
      </c>
      <c r="E2007" s="14">
        <v>44099</v>
      </c>
      <c r="F2007" s="17">
        <v>13.2</v>
      </c>
      <c r="G2007" s="13">
        <v>22091.699999999979</v>
      </c>
    </row>
    <row r="2008" spans="1:7">
      <c r="A2008" s="13">
        <v>2008</v>
      </c>
      <c r="B2008" s="14">
        <v>44101</v>
      </c>
      <c r="C2008" s="17">
        <v>9.1000000000000014</v>
      </c>
      <c r="D2008" s="13">
        <v>22108.099999999977</v>
      </c>
      <c r="E2008" s="14">
        <v>44100</v>
      </c>
      <c r="F2008" s="17">
        <v>7.3000000000000007</v>
      </c>
      <c r="G2008" s="13">
        <v>22098.999999999978</v>
      </c>
    </row>
    <row r="2009" spans="1:7">
      <c r="A2009" s="13">
        <v>2009</v>
      </c>
      <c r="B2009" s="14">
        <v>44102</v>
      </c>
      <c r="C2009" s="17">
        <v>7.3000000000000007</v>
      </c>
      <c r="D2009" s="13">
        <v>22115.399999999976</v>
      </c>
      <c r="E2009" s="14">
        <v>44101</v>
      </c>
      <c r="F2009" s="17">
        <v>9.1000000000000014</v>
      </c>
      <c r="G2009" s="13">
        <v>22108.099999999977</v>
      </c>
    </row>
    <row r="2010" spans="1:7">
      <c r="A2010" s="13">
        <v>2010</v>
      </c>
      <c r="B2010" s="14">
        <v>44103</v>
      </c>
      <c r="C2010" s="17">
        <v>10.600000000000001</v>
      </c>
      <c r="D2010" s="13">
        <v>22125.999999999975</v>
      </c>
      <c r="E2010" s="14">
        <v>44102</v>
      </c>
      <c r="F2010" s="17">
        <v>7.3000000000000007</v>
      </c>
      <c r="G2010" s="13">
        <v>22115.399999999976</v>
      </c>
    </row>
    <row r="2011" spans="1:7">
      <c r="A2011" s="13">
        <v>2011</v>
      </c>
      <c r="B2011" s="14">
        <v>44104</v>
      </c>
      <c r="C2011" s="17">
        <v>11.5</v>
      </c>
      <c r="D2011" s="13">
        <v>22137.499999999975</v>
      </c>
      <c r="E2011" s="14">
        <v>44103</v>
      </c>
      <c r="F2011" s="17">
        <v>10.600000000000001</v>
      </c>
      <c r="G2011" s="13">
        <v>22125.999999999975</v>
      </c>
    </row>
    <row r="2012" spans="1:7">
      <c r="A2012" s="13">
        <v>2012</v>
      </c>
      <c r="B2012" s="14">
        <v>44105</v>
      </c>
      <c r="C2012" s="17">
        <v>12.100000000000001</v>
      </c>
      <c r="D2012" s="13">
        <v>22149.599999999973</v>
      </c>
      <c r="E2012" s="24">
        <v>44104</v>
      </c>
      <c r="F2012" s="47"/>
      <c r="G2012" s="13"/>
    </row>
    <row r="2013" spans="1:7">
      <c r="A2013" s="13">
        <v>2013</v>
      </c>
      <c r="B2013" s="14">
        <v>44106</v>
      </c>
      <c r="C2013" s="17">
        <v>13.100000000000001</v>
      </c>
      <c r="D2013" s="13">
        <v>22162.699999999972</v>
      </c>
      <c r="E2013" s="14">
        <v>44105</v>
      </c>
      <c r="F2013" s="17">
        <v>12.100000000000001</v>
      </c>
      <c r="G2013" s="13">
        <v>22149.599999999973</v>
      </c>
    </row>
    <row r="2014" spans="1:7">
      <c r="A2014" s="13">
        <v>2014</v>
      </c>
      <c r="B2014" s="14">
        <v>44107</v>
      </c>
      <c r="C2014" s="17">
        <v>17</v>
      </c>
      <c r="D2014" s="13">
        <v>22179.699999999972</v>
      </c>
      <c r="E2014" s="14">
        <v>44106</v>
      </c>
      <c r="F2014" s="17">
        <v>13.100000000000001</v>
      </c>
      <c r="G2014" s="13">
        <v>22162.699999999972</v>
      </c>
    </row>
    <row r="2015" spans="1:7">
      <c r="A2015" s="13">
        <v>2015</v>
      </c>
      <c r="B2015" s="14">
        <v>44108</v>
      </c>
      <c r="C2015" s="17">
        <v>14.1</v>
      </c>
      <c r="D2015" s="13">
        <v>22193.79999999997</v>
      </c>
      <c r="E2015" s="14">
        <v>44107</v>
      </c>
      <c r="F2015" s="17">
        <v>17</v>
      </c>
      <c r="G2015" s="13">
        <v>22179.699999999972</v>
      </c>
    </row>
    <row r="2016" spans="1:7">
      <c r="A2016" s="13">
        <v>2016</v>
      </c>
      <c r="B2016" s="14">
        <v>44109</v>
      </c>
      <c r="C2016" s="17">
        <v>11.399999999999999</v>
      </c>
      <c r="D2016" s="13">
        <v>22205.199999999972</v>
      </c>
      <c r="E2016" s="14">
        <v>44108</v>
      </c>
      <c r="F2016" s="17">
        <v>14.1</v>
      </c>
      <c r="G2016" s="13">
        <v>22193.79999999997</v>
      </c>
    </row>
    <row r="2017" spans="1:7">
      <c r="A2017" s="13">
        <v>2017</v>
      </c>
      <c r="B2017" s="14">
        <v>44110</v>
      </c>
      <c r="C2017" s="17">
        <v>12.3</v>
      </c>
      <c r="D2017" s="13">
        <v>22217.499999999971</v>
      </c>
      <c r="E2017" s="14">
        <v>44109</v>
      </c>
      <c r="F2017" s="17">
        <v>11.399999999999999</v>
      </c>
      <c r="G2017" s="13">
        <v>22205.199999999972</v>
      </c>
    </row>
    <row r="2018" spans="1:7">
      <c r="A2018" s="13">
        <v>2018</v>
      </c>
      <c r="B2018" s="14">
        <v>44111</v>
      </c>
      <c r="C2018" s="17">
        <v>12.100000000000001</v>
      </c>
      <c r="D2018" s="13">
        <v>22229.599999999969</v>
      </c>
      <c r="E2018" s="14">
        <v>44110</v>
      </c>
      <c r="F2018" s="17">
        <v>12.3</v>
      </c>
      <c r="G2018" s="13">
        <v>22217.499999999971</v>
      </c>
    </row>
    <row r="2019" spans="1:7">
      <c r="A2019" s="13">
        <v>2019</v>
      </c>
      <c r="B2019" s="14">
        <v>44112</v>
      </c>
      <c r="C2019" s="17">
        <v>12.5</v>
      </c>
      <c r="D2019" s="13">
        <v>22242.099999999969</v>
      </c>
      <c r="E2019" s="14">
        <v>44111</v>
      </c>
      <c r="F2019" s="17">
        <v>12.100000000000001</v>
      </c>
      <c r="G2019" s="13">
        <v>22229.599999999969</v>
      </c>
    </row>
    <row r="2020" spans="1:7">
      <c r="A2020" s="13">
        <v>2020</v>
      </c>
      <c r="B2020" s="14">
        <v>44113</v>
      </c>
      <c r="C2020" s="17">
        <v>15.2</v>
      </c>
      <c r="D2020" s="13">
        <v>22257.29999999997</v>
      </c>
      <c r="E2020" s="14">
        <v>44112</v>
      </c>
      <c r="F2020" s="17">
        <v>12.5</v>
      </c>
      <c r="G2020" s="13">
        <v>22242.099999999969</v>
      </c>
    </row>
    <row r="2021" spans="1:7">
      <c r="A2021" s="13">
        <v>2021</v>
      </c>
      <c r="B2021" s="14">
        <v>44114</v>
      </c>
      <c r="C2021" s="17">
        <v>11.3</v>
      </c>
      <c r="D2021" s="13">
        <v>22268.599999999969</v>
      </c>
      <c r="E2021" s="14">
        <v>44113</v>
      </c>
      <c r="F2021" s="17">
        <v>15.2</v>
      </c>
      <c r="G2021" s="13">
        <v>22257.29999999997</v>
      </c>
    </row>
    <row r="2022" spans="1:7">
      <c r="A2022" s="13">
        <v>2022</v>
      </c>
      <c r="B2022" s="14">
        <v>44115</v>
      </c>
      <c r="C2022" s="17">
        <v>6.1999999999999993</v>
      </c>
      <c r="D2022" s="13">
        <v>22274.79999999997</v>
      </c>
      <c r="E2022" s="14">
        <v>44114</v>
      </c>
      <c r="F2022" s="17">
        <v>11.3</v>
      </c>
      <c r="G2022" s="13">
        <v>22268.599999999969</v>
      </c>
    </row>
    <row r="2023" spans="1:7">
      <c r="A2023" s="13">
        <v>2023</v>
      </c>
      <c r="B2023" s="14">
        <v>44116</v>
      </c>
      <c r="C2023" s="17">
        <v>7.8000000000000007</v>
      </c>
      <c r="D2023" s="13">
        <v>22282.599999999969</v>
      </c>
      <c r="E2023" s="14">
        <v>44115</v>
      </c>
      <c r="F2023" s="17">
        <v>6.1999999999999993</v>
      </c>
      <c r="G2023" s="13">
        <v>22274.79999999997</v>
      </c>
    </row>
    <row r="2024" spans="1:7">
      <c r="A2024" s="13">
        <v>2024</v>
      </c>
      <c r="B2024" s="14">
        <v>44117</v>
      </c>
      <c r="C2024" s="17">
        <v>6.5</v>
      </c>
      <c r="D2024" s="13">
        <v>22289.099999999969</v>
      </c>
      <c r="E2024" s="14">
        <v>44116</v>
      </c>
      <c r="F2024" s="17">
        <v>7.8000000000000007</v>
      </c>
      <c r="G2024" s="13">
        <v>22282.599999999969</v>
      </c>
    </row>
    <row r="2025" spans="1:7">
      <c r="A2025" s="13">
        <v>2025</v>
      </c>
      <c r="B2025" s="14">
        <v>44118</v>
      </c>
      <c r="C2025" s="17">
        <v>6.8999999999999986</v>
      </c>
      <c r="D2025" s="13">
        <v>22295.999999999971</v>
      </c>
      <c r="E2025" s="14">
        <v>44117</v>
      </c>
      <c r="F2025" s="17">
        <v>6.5</v>
      </c>
      <c r="G2025" s="13">
        <v>22289.099999999969</v>
      </c>
    </row>
    <row r="2026" spans="1:7">
      <c r="A2026" s="13">
        <v>2026</v>
      </c>
      <c r="B2026" s="14">
        <v>44119</v>
      </c>
      <c r="C2026" s="17">
        <v>9.1999999999999993</v>
      </c>
      <c r="D2026" s="13">
        <v>22305.199999999972</v>
      </c>
      <c r="E2026" s="14">
        <v>44118</v>
      </c>
      <c r="F2026" s="17">
        <v>6.8999999999999986</v>
      </c>
      <c r="G2026" s="13">
        <v>22295.999999999971</v>
      </c>
    </row>
    <row r="2027" spans="1:7">
      <c r="A2027" s="13">
        <v>2027</v>
      </c>
      <c r="B2027" s="14">
        <v>44120</v>
      </c>
      <c r="C2027" s="17">
        <v>8.3000000000000007</v>
      </c>
      <c r="D2027" s="13">
        <v>22313.499999999971</v>
      </c>
      <c r="E2027" s="14">
        <v>44119</v>
      </c>
      <c r="F2027" s="17">
        <v>9.1999999999999993</v>
      </c>
      <c r="G2027" s="13">
        <v>22305.199999999972</v>
      </c>
    </row>
    <row r="2028" spans="1:7">
      <c r="A2028" s="13">
        <v>2028</v>
      </c>
      <c r="B2028" s="14">
        <v>44121</v>
      </c>
      <c r="C2028" s="17">
        <v>7.3000000000000007</v>
      </c>
      <c r="D2028" s="13">
        <v>22320.79999999997</v>
      </c>
      <c r="E2028" s="14">
        <v>44120</v>
      </c>
      <c r="F2028" s="17">
        <v>8.3000000000000007</v>
      </c>
      <c r="G2028" s="13">
        <v>22313.499999999971</v>
      </c>
    </row>
    <row r="2029" spans="1:7">
      <c r="A2029" s="13">
        <v>2029</v>
      </c>
      <c r="B2029" s="14">
        <v>44122</v>
      </c>
      <c r="C2029" s="17">
        <v>7.8999999999999986</v>
      </c>
      <c r="D2029" s="13">
        <v>22328.699999999972</v>
      </c>
      <c r="E2029" s="14">
        <v>44121</v>
      </c>
      <c r="F2029" s="17">
        <v>7.3000000000000007</v>
      </c>
      <c r="G2029" s="13">
        <v>22320.79999999997</v>
      </c>
    </row>
    <row r="2030" spans="1:7">
      <c r="A2030" s="13">
        <v>2030</v>
      </c>
      <c r="B2030" s="14">
        <v>44123</v>
      </c>
      <c r="C2030" s="17">
        <v>8.3999999999999986</v>
      </c>
      <c r="D2030" s="13">
        <v>22337.099999999973</v>
      </c>
      <c r="E2030" s="14">
        <v>44122</v>
      </c>
      <c r="F2030" s="17">
        <v>7.8999999999999986</v>
      </c>
      <c r="G2030" s="13">
        <v>22328.699999999972</v>
      </c>
    </row>
    <row r="2031" spans="1:7">
      <c r="A2031" s="13">
        <v>2031</v>
      </c>
      <c r="B2031" s="14">
        <v>44124</v>
      </c>
      <c r="C2031" s="17">
        <v>7.1000000000000014</v>
      </c>
      <c r="D2031" s="13">
        <v>22344.199999999972</v>
      </c>
      <c r="E2031" s="14">
        <v>44123</v>
      </c>
      <c r="F2031" s="17">
        <v>8.3999999999999986</v>
      </c>
      <c r="G2031" s="13">
        <v>22337.099999999973</v>
      </c>
    </row>
    <row r="2032" spans="1:7">
      <c r="A2032" s="13">
        <v>2032</v>
      </c>
      <c r="B2032" s="14">
        <v>44125</v>
      </c>
      <c r="C2032" s="17">
        <v>8.8999999999999986</v>
      </c>
      <c r="D2032" s="13">
        <v>22353.099999999973</v>
      </c>
      <c r="E2032" s="14">
        <v>44124</v>
      </c>
      <c r="F2032" s="17">
        <v>7.1000000000000014</v>
      </c>
      <c r="G2032" s="13">
        <v>22344.199999999972</v>
      </c>
    </row>
    <row r="2033" spans="1:7">
      <c r="A2033" s="13">
        <v>2033</v>
      </c>
      <c r="B2033" s="14">
        <v>44126</v>
      </c>
      <c r="C2033" s="17">
        <v>11.399999999999999</v>
      </c>
      <c r="D2033" s="13">
        <v>22364.499999999975</v>
      </c>
      <c r="E2033" s="14">
        <v>44125</v>
      </c>
      <c r="F2033" s="17">
        <v>8.8999999999999986</v>
      </c>
      <c r="G2033" s="13">
        <v>22353.099999999973</v>
      </c>
    </row>
    <row r="2034" spans="1:7">
      <c r="A2034" s="13">
        <v>2034</v>
      </c>
      <c r="B2034" s="14">
        <v>44127</v>
      </c>
      <c r="C2034" s="17">
        <v>12.5</v>
      </c>
      <c r="D2034" s="13">
        <v>22376.999999999975</v>
      </c>
      <c r="E2034" s="14">
        <v>44126</v>
      </c>
      <c r="F2034" s="17">
        <v>11.399999999999999</v>
      </c>
      <c r="G2034" s="13">
        <v>22364.499999999975</v>
      </c>
    </row>
    <row r="2035" spans="1:7">
      <c r="A2035" s="13">
        <v>2035</v>
      </c>
      <c r="B2035" s="14">
        <v>44128</v>
      </c>
      <c r="C2035" s="17">
        <v>13.2</v>
      </c>
      <c r="D2035" s="13">
        <v>22390.199999999975</v>
      </c>
      <c r="E2035" s="14">
        <v>44127</v>
      </c>
      <c r="F2035" s="17">
        <v>12.5</v>
      </c>
      <c r="G2035" s="13">
        <v>22376.999999999975</v>
      </c>
    </row>
    <row r="2036" spans="1:7">
      <c r="A2036" s="13">
        <v>2036</v>
      </c>
      <c r="B2036" s="14">
        <v>44129</v>
      </c>
      <c r="C2036" s="17">
        <v>8.8000000000000007</v>
      </c>
      <c r="D2036" s="13">
        <v>22398.999999999975</v>
      </c>
      <c r="E2036" s="14">
        <v>44128</v>
      </c>
      <c r="F2036" s="17">
        <v>13.2</v>
      </c>
      <c r="G2036" s="13">
        <v>22390.199999999975</v>
      </c>
    </row>
    <row r="2037" spans="1:7">
      <c r="A2037" s="13">
        <v>2037</v>
      </c>
      <c r="B2037" s="14">
        <v>44130</v>
      </c>
      <c r="C2037" s="17">
        <v>10.899999999999999</v>
      </c>
      <c r="D2037" s="13">
        <v>22409.899999999976</v>
      </c>
      <c r="E2037" s="14">
        <v>44129</v>
      </c>
      <c r="F2037" s="17">
        <v>8.8000000000000007</v>
      </c>
      <c r="G2037" s="13">
        <v>22398.999999999975</v>
      </c>
    </row>
    <row r="2038" spans="1:7">
      <c r="A2038" s="13">
        <v>2038</v>
      </c>
      <c r="B2038" s="14">
        <v>44131</v>
      </c>
      <c r="C2038" s="17">
        <v>8</v>
      </c>
      <c r="D2038" s="13">
        <v>22417.899999999976</v>
      </c>
      <c r="E2038" s="14">
        <v>44130</v>
      </c>
      <c r="F2038" s="17">
        <v>10.899999999999999</v>
      </c>
      <c r="G2038" s="13">
        <v>22409.899999999976</v>
      </c>
    </row>
    <row r="2039" spans="1:7">
      <c r="A2039" s="13">
        <v>2039</v>
      </c>
      <c r="B2039" s="14">
        <v>44132</v>
      </c>
      <c r="C2039" s="17">
        <v>6.8000000000000007</v>
      </c>
      <c r="D2039" s="13">
        <v>22424.699999999975</v>
      </c>
      <c r="E2039" s="14">
        <v>44131</v>
      </c>
      <c r="F2039" s="17">
        <v>8</v>
      </c>
      <c r="G2039" s="13">
        <v>22417.899999999976</v>
      </c>
    </row>
    <row r="2040" spans="1:7">
      <c r="A2040" s="13">
        <v>2040</v>
      </c>
      <c r="B2040" s="14">
        <v>44133</v>
      </c>
      <c r="C2040" s="17">
        <v>8.3999999999999986</v>
      </c>
      <c r="D2040" s="13">
        <v>22433.099999999977</v>
      </c>
      <c r="E2040" s="14">
        <v>44132</v>
      </c>
      <c r="F2040" s="17">
        <v>6.8000000000000007</v>
      </c>
      <c r="G2040" s="13">
        <v>22424.699999999975</v>
      </c>
    </row>
    <row r="2041" spans="1:7">
      <c r="A2041" s="13">
        <v>2041</v>
      </c>
      <c r="B2041" s="14">
        <v>44134</v>
      </c>
      <c r="C2041" s="17">
        <v>10.3</v>
      </c>
      <c r="D2041" s="13">
        <v>22443.399999999976</v>
      </c>
      <c r="E2041" s="14">
        <v>44133</v>
      </c>
      <c r="F2041" s="17">
        <v>8.3999999999999986</v>
      </c>
      <c r="G2041" s="13">
        <v>22433.099999999977</v>
      </c>
    </row>
    <row r="2042" spans="1:7">
      <c r="A2042" s="13">
        <v>2042</v>
      </c>
      <c r="B2042" s="14">
        <v>44135</v>
      </c>
      <c r="C2042" s="17">
        <v>12.600000000000001</v>
      </c>
      <c r="D2042" s="13">
        <v>22455.999999999975</v>
      </c>
      <c r="E2042" s="14">
        <v>44134</v>
      </c>
      <c r="F2042" s="17">
        <v>10.3</v>
      </c>
      <c r="G2042" s="13">
        <v>22443.399999999976</v>
      </c>
    </row>
    <row r="2043" spans="1:7">
      <c r="A2043" s="13">
        <v>2043</v>
      </c>
      <c r="B2043" s="14">
        <v>44136</v>
      </c>
      <c r="C2043" s="17">
        <v>9.8000000000000007</v>
      </c>
      <c r="D2043" s="13">
        <v>22465.799999999974</v>
      </c>
      <c r="E2043" s="14">
        <v>44135</v>
      </c>
      <c r="F2043" s="47"/>
      <c r="G2043" s="13"/>
    </row>
    <row r="2044" spans="1:7">
      <c r="A2044" s="13">
        <v>2044</v>
      </c>
      <c r="B2044" s="14">
        <v>44137</v>
      </c>
      <c r="C2044" s="17">
        <v>15.2</v>
      </c>
      <c r="D2044" s="13">
        <v>22480.999999999975</v>
      </c>
      <c r="E2044" s="14">
        <v>44136</v>
      </c>
      <c r="F2044" s="17">
        <v>9.8000000000000007</v>
      </c>
      <c r="G2044" s="13">
        <v>22465.799999999974</v>
      </c>
    </row>
    <row r="2045" spans="1:7">
      <c r="A2045" s="13">
        <v>2045</v>
      </c>
      <c r="B2045" s="14">
        <v>44138</v>
      </c>
      <c r="C2045" s="17">
        <v>13.399999999999999</v>
      </c>
      <c r="D2045" s="13">
        <v>22494.399999999976</v>
      </c>
      <c r="E2045" s="14">
        <v>44137</v>
      </c>
      <c r="F2045" s="17">
        <v>15.2</v>
      </c>
      <c r="G2045" s="13">
        <v>22480.999999999975</v>
      </c>
    </row>
    <row r="2046" spans="1:7">
      <c r="A2046" s="13">
        <v>2046</v>
      </c>
      <c r="B2046" s="14">
        <v>44139</v>
      </c>
      <c r="C2046" s="17">
        <v>9.1000000000000014</v>
      </c>
      <c r="D2046" s="13">
        <v>22503.499999999975</v>
      </c>
      <c r="E2046" s="14">
        <v>44138</v>
      </c>
      <c r="F2046" s="17">
        <v>13.399999999999999</v>
      </c>
      <c r="G2046" s="13">
        <v>22494.399999999976</v>
      </c>
    </row>
    <row r="2047" spans="1:7">
      <c r="A2047" s="13">
        <v>2047</v>
      </c>
      <c r="B2047" s="14">
        <v>44140</v>
      </c>
      <c r="C2047" s="17">
        <v>5.3999999999999986</v>
      </c>
      <c r="D2047" s="13">
        <v>22508.899999999976</v>
      </c>
      <c r="E2047" s="14">
        <v>44139</v>
      </c>
      <c r="F2047" s="17">
        <v>9.1000000000000014</v>
      </c>
      <c r="G2047" s="13">
        <v>22503.499999999975</v>
      </c>
    </row>
    <row r="2048" spans="1:7">
      <c r="A2048" s="13">
        <v>2048</v>
      </c>
      <c r="B2048" s="14">
        <v>44141</v>
      </c>
      <c r="C2048" s="17">
        <v>3.1000000000000014</v>
      </c>
      <c r="D2048" s="13">
        <v>22511.999999999975</v>
      </c>
      <c r="E2048" s="14">
        <v>44140</v>
      </c>
      <c r="F2048" s="17">
        <v>5.3999999999999986</v>
      </c>
      <c r="G2048" s="13">
        <v>22508.899999999976</v>
      </c>
    </row>
    <row r="2049" spans="1:7">
      <c r="A2049" s="13">
        <v>2049</v>
      </c>
      <c r="B2049" s="14">
        <v>44142</v>
      </c>
      <c r="C2049" s="17">
        <v>1.8999999999999986</v>
      </c>
      <c r="D2049" s="13">
        <v>22513.899999999976</v>
      </c>
      <c r="E2049" s="14">
        <v>44141</v>
      </c>
      <c r="F2049" s="17">
        <v>3.1000000000000014</v>
      </c>
      <c r="G2049" s="13">
        <v>22511.999999999975</v>
      </c>
    </row>
    <row r="2050" spans="1:7">
      <c r="A2050" s="13">
        <v>2050</v>
      </c>
      <c r="B2050" s="14">
        <v>44143</v>
      </c>
      <c r="C2050" s="17">
        <v>2.5</v>
      </c>
      <c r="D2050" s="13">
        <v>22516.399999999976</v>
      </c>
      <c r="E2050" s="14">
        <v>44142</v>
      </c>
      <c r="F2050" s="17">
        <v>1.8999999999999986</v>
      </c>
      <c r="G2050" s="13">
        <v>22513.899999999976</v>
      </c>
    </row>
    <row r="2051" spans="1:7">
      <c r="A2051" s="13">
        <v>2051</v>
      </c>
      <c r="B2051" s="14">
        <v>44144</v>
      </c>
      <c r="C2051" s="17">
        <v>3.1999999999999993</v>
      </c>
      <c r="D2051" s="13">
        <v>22519.599999999977</v>
      </c>
      <c r="E2051" s="14">
        <v>44143</v>
      </c>
      <c r="F2051" s="17">
        <v>2.5</v>
      </c>
      <c r="G2051" s="13">
        <v>22516.399999999976</v>
      </c>
    </row>
    <row r="2052" spans="1:7">
      <c r="A2052" s="13">
        <v>2052</v>
      </c>
      <c r="B2052" s="14">
        <v>44145</v>
      </c>
      <c r="C2052" s="17">
        <v>4.3999999999999986</v>
      </c>
      <c r="D2052" s="13">
        <v>22523.999999999978</v>
      </c>
      <c r="E2052" s="14">
        <v>44144</v>
      </c>
      <c r="F2052" s="17">
        <v>3.1999999999999993</v>
      </c>
      <c r="G2052" s="13">
        <v>22519.599999999977</v>
      </c>
    </row>
    <row r="2053" spans="1:7">
      <c r="A2053" s="13">
        <v>2053</v>
      </c>
      <c r="B2053" s="14">
        <v>44146</v>
      </c>
      <c r="C2053" s="17">
        <v>4.8999999999999986</v>
      </c>
      <c r="D2053" s="13">
        <v>22528.89999999998</v>
      </c>
      <c r="E2053" s="14">
        <v>44145</v>
      </c>
      <c r="F2053" s="17">
        <v>4.3999999999999986</v>
      </c>
      <c r="G2053" s="13">
        <v>22523.999999999978</v>
      </c>
    </row>
    <row r="2054" spans="1:7">
      <c r="A2054" s="13">
        <v>2054</v>
      </c>
      <c r="B2054" s="14">
        <v>44147</v>
      </c>
      <c r="C2054" s="17">
        <v>5.3999999999999986</v>
      </c>
      <c r="D2054" s="13">
        <v>22534.299999999981</v>
      </c>
      <c r="E2054" s="14">
        <v>44146</v>
      </c>
      <c r="F2054" s="17">
        <v>4.8999999999999986</v>
      </c>
      <c r="G2054" s="13">
        <v>22528.89999999998</v>
      </c>
    </row>
    <row r="2055" spans="1:7">
      <c r="A2055" s="13">
        <v>2055</v>
      </c>
      <c r="B2055" s="14">
        <v>44148</v>
      </c>
      <c r="C2055" s="17">
        <v>7.1000000000000014</v>
      </c>
      <c r="D2055" s="13">
        <v>22541.39999999998</v>
      </c>
      <c r="E2055" s="14">
        <v>44147</v>
      </c>
      <c r="F2055" s="17">
        <v>5.3999999999999986</v>
      </c>
      <c r="G2055" s="13">
        <v>22534.299999999981</v>
      </c>
    </row>
    <row r="2056" spans="1:7">
      <c r="A2056" s="13">
        <v>2056</v>
      </c>
      <c r="B2056" s="14">
        <v>44149</v>
      </c>
      <c r="C2056" s="17">
        <v>8.6000000000000014</v>
      </c>
      <c r="D2056" s="13">
        <v>22549.999999999978</v>
      </c>
      <c r="E2056" s="14">
        <v>44148</v>
      </c>
      <c r="F2056" s="17">
        <v>7.1000000000000014</v>
      </c>
      <c r="G2056" s="13">
        <v>22541.39999999998</v>
      </c>
    </row>
    <row r="2057" spans="1:7">
      <c r="A2057" s="13">
        <v>2057</v>
      </c>
      <c r="B2057" s="14">
        <v>44150</v>
      </c>
      <c r="C2057" s="17">
        <v>5.3999999999999986</v>
      </c>
      <c r="D2057" s="13">
        <v>22555.39999999998</v>
      </c>
      <c r="E2057" s="14">
        <v>44149</v>
      </c>
      <c r="F2057" s="17">
        <v>8.6000000000000014</v>
      </c>
      <c r="G2057" s="13">
        <v>22549.999999999978</v>
      </c>
    </row>
    <row r="2058" spans="1:7">
      <c r="A2058" s="13">
        <v>2058</v>
      </c>
      <c r="B2058" s="14">
        <v>44151</v>
      </c>
      <c r="C2058" s="17">
        <v>7.8000000000000007</v>
      </c>
      <c r="D2058" s="13">
        <v>22563.199999999979</v>
      </c>
      <c r="E2058" s="14">
        <v>44150</v>
      </c>
      <c r="F2058" s="17">
        <v>5.3999999999999986</v>
      </c>
      <c r="G2058" s="13">
        <v>22555.39999999998</v>
      </c>
    </row>
    <row r="2059" spans="1:7">
      <c r="A2059" s="13">
        <v>2059</v>
      </c>
      <c r="B2059" s="14">
        <v>44152</v>
      </c>
      <c r="C2059" s="17">
        <v>9.6000000000000014</v>
      </c>
      <c r="D2059" s="13">
        <v>22572.799999999977</v>
      </c>
      <c r="E2059" s="14">
        <v>44151</v>
      </c>
      <c r="F2059" s="17">
        <v>7.8000000000000007</v>
      </c>
      <c r="G2059" s="13">
        <v>22563.199999999979</v>
      </c>
    </row>
    <row r="2060" spans="1:7">
      <c r="A2060" s="13">
        <v>2060</v>
      </c>
      <c r="B2060" s="14">
        <v>44153</v>
      </c>
      <c r="C2060" s="17">
        <v>8.8999999999999986</v>
      </c>
      <c r="D2060" s="13">
        <v>22581.699999999979</v>
      </c>
      <c r="E2060" s="14">
        <v>44152</v>
      </c>
      <c r="F2060" s="17">
        <v>9.6000000000000014</v>
      </c>
      <c r="G2060" s="13">
        <v>22572.799999999977</v>
      </c>
    </row>
    <row r="2061" spans="1:7">
      <c r="A2061" s="13">
        <v>2061</v>
      </c>
      <c r="B2061" s="14">
        <v>44154</v>
      </c>
      <c r="C2061" s="17">
        <v>6.8999999999999986</v>
      </c>
      <c r="D2061" s="13">
        <v>22588.59999999998</v>
      </c>
      <c r="E2061" s="14">
        <v>44153</v>
      </c>
      <c r="F2061" s="17">
        <v>8.8999999999999986</v>
      </c>
      <c r="G2061" s="13">
        <v>22581.699999999979</v>
      </c>
    </row>
    <row r="2062" spans="1:7">
      <c r="A2062" s="13">
        <v>2062</v>
      </c>
      <c r="B2062" s="14">
        <v>44155</v>
      </c>
      <c r="C2062" s="17">
        <v>3.5</v>
      </c>
      <c r="D2062" s="13">
        <v>22592.09999999998</v>
      </c>
      <c r="E2062" s="14">
        <v>44154</v>
      </c>
      <c r="F2062" s="17">
        <v>6.8999999999999986</v>
      </c>
      <c r="G2062" s="13">
        <v>22588.59999999998</v>
      </c>
    </row>
    <row r="2063" spans="1:7">
      <c r="A2063" s="13">
        <v>2063</v>
      </c>
      <c r="B2063" s="14">
        <v>44156</v>
      </c>
      <c r="C2063" s="17">
        <v>0.39999999999999858</v>
      </c>
      <c r="D2063" s="13">
        <v>22592.499999999982</v>
      </c>
      <c r="E2063" s="14">
        <v>44155</v>
      </c>
      <c r="F2063" s="17">
        <v>3.5</v>
      </c>
      <c r="G2063" s="13">
        <v>22592.09999999998</v>
      </c>
    </row>
    <row r="2064" spans="1:7">
      <c r="A2064" s="13">
        <v>2064</v>
      </c>
      <c r="B2064" s="14">
        <v>44157</v>
      </c>
      <c r="C2064" s="17">
        <v>3</v>
      </c>
      <c r="D2064" s="13">
        <v>22595.499999999982</v>
      </c>
      <c r="E2064" s="14">
        <v>44156</v>
      </c>
      <c r="F2064" s="17">
        <v>0.39999999999999858</v>
      </c>
      <c r="G2064" s="13">
        <v>22592.499999999982</v>
      </c>
    </row>
    <row r="2065" spans="1:7">
      <c r="A2065" s="13">
        <v>2065</v>
      </c>
      <c r="B2065" s="14">
        <v>44158</v>
      </c>
      <c r="C2065" s="17">
        <v>4.8000000000000007</v>
      </c>
      <c r="D2065" s="13">
        <v>22600.299999999981</v>
      </c>
      <c r="E2065" s="14">
        <v>44157</v>
      </c>
      <c r="F2065" s="17">
        <v>3</v>
      </c>
      <c r="G2065" s="13">
        <v>22595.499999999982</v>
      </c>
    </row>
    <row r="2066" spans="1:7">
      <c r="A2066" s="13">
        <v>2066</v>
      </c>
      <c r="B2066" s="14">
        <v>44159</v>
      </c>
      <c r="C2066" s="17">
        <v>-0.69999999999999929</v>
      </c>
      <c r="D2066" s="13">
        <v>22599.59999999998</v>
      </c>
      <c r="E2066" s="14">
        <v>44158</v>
      </c>
      <c r="F2066" s="17">
        <v>4.8000000000000007</v>
      </c>
      <c r="G2066" s="13">
        <v>22600.299999999981</v>
      </c>
    </row>
    <row r="2067" spans="1:7">
      <c r="A2067" s="13">
        <v>2067</v>
      </c>
      <c r="B2067" s="14">
        <v>44160</v>
      </c>
      <c r="C2067" s="17">
        <v>-0.10000000000000142</v>
      </c>
      <c r="D2067" s="13">
        <v>22599.499999999982</v>
      </c>
      <c r="E2067" s="14">
        <v>44159</v>
      </c>
      <c r="F2067" s="17">
        <v>-0.69999999999999929</v>
      </c>
      <c r="G2067" s="13">
        <v>22599.59999999998</v>
      </c>
    </row>
    <row r="2068" spans="1:7">
      <c r="A2068" s="13">
        <v>2068</v>
      </c>
      <c r="B2068" s="14">
        <v>44161</v>
      </c>
      <c r="C2068" s="17">
        <v>-0.39999999999999858</v>
      </c>
      <c r="D2068" s="13">
        <v>22599.09999999998</v>
      </c>
      <c r="E2068" s="14">
        <v>44160</v>
      </c>
      <c r="F2068" s="17">
        <v>-0.10000000000000142</v>
      </c>
      <c r="G2068" s="13">
        <v>22599.499999999982</v>
      </c>
    </row>
    <row r="2069" spans="1:7">
      <c r="A2069" s="13">
        <v>2069</v>
      </c>
      <c r="B2069" s="14">
        <v>44162</v>
      </c>
      <c r="C2069" s="17">
        <v>-0.10000000000000142</v>
      </c>
      <c r="D2069" s="13">
        <v>22598.999999999982</v>
      </c>
      <c r="E2069" s="14">
        <v>44161</v>
      </c>
      <c r="F2069" s="17">
        <v>-0.39999999999999858</v>
      </c>
      <c r="G2069" s="13">
        <v>22599.09999999998</v>
      </c>
    </row>
    <row r="2070" spans="1:7">
      <c r="A2070" s="13">
        <v>2070</v>
      </c>
      <c r="B2070" s="14">
        <v>44163</v>
      </c>
      <c r="C2070" s="17">
        <v>0.5</v>
      </c>
      <c r="D2070" s="13">
        <v>22599.499999999982</v>
      </c>
      <c r="E2070" s="14">
        <v>44162</v>
      </c>
      <c r="F2070" s="17">
        <v>-0.10000000000000142</v>
      </c>
      <c r="G2070" s="13">
        <v>22598.999999999982</v>
      </c>
    </row>
    <row r="2071" spans="1:7">
      <c r="A2071" s="13">
        <v>2071</v>
      </c>
      <c r="B2071" s="14">
        <v>44164</v>
      </c>
      <c r="C2071" s="17">
        <v>1.6000000000000014</v>
      </c>
      <c r="D2071" s="13">
        <v>22601.09999999998</v>
      </c>
      <c r="E2071" s="14">
        <v>44163</v>
      </c>
      <c r="F2071" s="17">
        <v>0.5</v>
      </c>
      <c r="G2071" s="13">
        <v>22599.499999999982</v>
      </c>
    </row>
    <row r="2072" spans="1:7">
      <c r="A2072" s="13">
        <v>2072</v>
      </c>
      <c r="B2072" s="14">
        <v>44165</v>
      </c>
      <c r="C2072" s="17">
        <v>0.5</v>
      </c>
      <c r="D2072" s="13">
        <v>22601.59999999998</v>
      </c>
      <c r="E2072" s="14">
        <v>44164</v>
      </c>
      <c r="F2072" s="17">
        <v>1.6000000000000014</v>
      </c>
      <c r="G2072" s="13">
        <v>22601.09999999998</v>
      </c>
    </row>
    <row r="2073" spans="1:7">
      <c r="A2073" s="13">
        <v>2073</v>
      </c>
      <c r="B2073" s="14">
        <v>44166</v>
      </c>
      <c r="C2073" s="17">
        <v>-1.3000000000000007</v>
      </c>
      <c r="D2073" s="13">
        <v>22600.299999999981</v>
      </c>
      <c r="E2073" s="24">
        <v>44165</v>
      </c>
      <c r="F2073" s="47"/>
      <c r="G2073" s="13"/>
    </row>
    <row r="2074" spans="1:7">
      <c r="A2074" s="13">
        <v>2074</v>
      </c>
      <c r="B2074" s="14">
        <v>44167</v>
      </c>
      <c r="C2074" s="17">
        <v>-1.8000000000000007</v>
      </c>
      <c r="D2074" s="13">
        <v>22598.499999999982</v>
      </c>
      <c r="E2074" s="14">
        <v>44166</v>
      </c>
      <c r="F2074" s="17">
        <v>-1.3000000000000007</v>
      </c>
      <c r="G2074" s="13">
        <v>22600.299999999981</v>
      </c>
    </row>
    <row r="2075" spans="1:7">
      <c r="A2075" s="13">
        <v>2075</v>
      </c>
      <c r="B2075" s="14">
        <v>44168</v>
      </c>
      <c r="C2075" s="17">
        <v>-1.8000000000000007</v>
      </c>
      <c r="D2075" s="13">
        <v>22596.699999999983</v>
      </c>
      <c r="E2075" s="14">
        <v>44167</v>
      </c>
      <c r="F2075" s="17">
        <v>-1.8000000000000007</v>
      </c>
      <c r="G2075" s="13">
        <v>22598.499999999982</v>
      </c>
    </row>
    <row r="2076" spans="1:7">
      <c r="A2076" s="13">
        <v>2076</v>
      </c>
      <c r="B2076" s="14">
        <v>44169</v>
      </c>
      <c r="C2076" s="17">
        <v>1.1000000000000014</v>
      </c>
      <c r="D2076" s="13">
        <v>22597.799999999981</v>
      </c>
      <c r="E2076" s="14">
        <v>44168</v>
      </c>
      <c r="F2076" s="17">
        <v>-1.8000000000000007</v>
      </c>
      <c r="G2076" s="13">
        <v>22596.699999999983</v>
      </c>
    </row>
    <row r="2077" spans="1:7">
      <c r="A2077" s="13">
        <v>2077</v>
      </c>
      <c r="B2077" s="14">
        <v>44170</v>
      </c>
      <c r="C2077" s="17">
        <v>4.8000000000000007</v>
      </c>
      <c r="D2077" s="13">
        <v>22602.59999999998</v>
      </c>
      <c r="E2077" s="14">
        <v>44169</v>
      </c>
      <c r="F2077" s="17">
        <v>1.1000000000000014</v>
      </c>
      <c r="G2077" s="13">
        <v>22597.799999999981</v>
      </c>
    </row>
    <row r="2078" spans="1:7">
      <c r="A2078" s="13">
        <v>2078</v>
      </c>
      <c r="B2078" s="14">
        <v>44171</v>
      </c>
      <c r="C2078" s="17">
        <v>8.8999999999999986</v>
      </c>
      <c r="D2078" s="13">
        <v>22611.499999999982</v>
      </c>
      <c r="E2078" s="14">
        <v>44170</v>
      </c>
      <c r="F2078" s="17">
        <v>4.8000000000000007</v>
      </c>
      <c r="G2078" s="13">
        <v>22602.59999999998</v>
      </c>
    </row>
    <row r="2079" spans="1:7">
      <c r="A2079" s="13">
        <v>2079</v>
      </c>
      <c r="B2079" s="14">
        <v>44172</v>
      </c>
      <c r="C2079" s="17">
        <v>7</v>
      </c>
      <c r="D2079" s="13">
        <v>22618.499999999982</v>
      </c>
      <c r="E2079" s="14">
        <v>44171</v>
      </c>
      <c r="F2079" s="17">
        <v>8.8999999999999986</v>
      </c>
      <c r="G2079" s="13">
        <v>22611.499999999982</v>
      </c>
    </row>
    <row r="2080" spans="1:7">
      <c r="A2080" s="13">
        <v>2080</v>
      </c>
      <c r="B2080" s="14">
        <v>44173</v>
      </c>
      <c r="C2080" s="17">
        <v>4.1000000000000014</v>
      </c>
      <c r="D2080" s="13">
        <v>22622.59999999998</v>
      </c>
      <c r="E2080" s="14">
        <v>44172</v>
      </c>
      <c r="F2080" s="17">
        <v>7</v>
      </c>
      <c r="G2080" s="13">
        <v>22618.499999999982</v>
      </c>
    </row>
    <row r="2081" spans="1:7">
      <c r="A2081" s="13">
        <v>2081</v>
      </c>
      <c r="B2081" s="14">
        <v>44174</v>
      </c>
      <c r="C2081" s="17">
        <v>4.8000000000000007</v>
      </c>
      <c r="D2081" s="13">
        <v>22627.39999999998</v>
      </c>
      <c r="E2081" s="14">
        <v>44173</v>
      </c>
      <c r="F2081" s="17">
        <v>4.1000000000000014</v>
      </c>
      <c r="G2081" s="13">
        <v>22622.59999999998</v>
      </c>
    </row>
    <row r="2082" spans="1:7">
      <c r="A2082" s="13">
        <v>2082</v>
      </c>
      <c r="B2082" s="14">
        <v>44175</v>
      </c>
      <c r="C2082" s="17">
        <v>3.5</v>
      </c>
      <c r="D2082" s="13">
        <v>22630.89999999998</v>
      </c>
      <c r="E2082" s="14">
        <v>44174</v>
      </c>
      <c r="F2082" s="17">
        <v>4.8000000000000007</v>
      </c>
      <c r="G2082" s="13">
        <v>22627.39999999998</v>
      </c>
    </row>
    <row r="2083" spans="1:7">
      <c r="A2083" s="13">
        <v>2083</v>
      </c>
      <c r="B2083" s="14">
        <v>44176</v>
      </c>
      <c r="C2083" s="17">
        <v>2.1000000000000014</v>
      </c>
      <c r="D2083" s="13">
        <v>22632.999999999978</v>
      </c>
      <c r="E2083" s="14">
        <v>44175</v>
      </c>
      <c r="F2083" s="17">
        <v>3.5</v>
      </c>
      <c r="G2083" s="13">
        <v>22630.89999999998</v>
      </c>
    </row>
    <row r="2084" spans="1:7">
      <c r="A2084" s="13">
        <v>2084</v>
      </c>
      <c r="B2084" s="14">
        <v>44177</v>
      </c>
      <c r="C2084" s="17">
        <v>2.3000000000000007</v>
      </c>
      <c r="D2084" s="13">
        <v>22635.299999999977</v>
      </c>
      <c r="E2084" s="14">
        <v>44176</v>
      </c>
      <c r="F2084" s="17">
        <v>2.1000000000000014</v>
      </c>
      <c r="G2084" s="13">
        <v>22632.999999999978</v>
      </c>
    </row>
    <row r="2085" spans="1:7">
      <c r="A2085" s="13">
        <v>2085</v>
      </c>
      <c r="B2085" s="14">
        <v>44178</v>
      </c>
      <c r="C2085" s="17">
        <v>3.8999999999999986</v>
      </c>
      <c r="D2085" s="13">
        <v>22639.199999999979</v>
      </c>
      <c r="E2085" s="14">
        <v>44177</v>
      </c>
      <c r="F2085" s="17">
        <v>2.3000000000000007</v>
      </c>
      <c r="G2085" s="13">
        <v>22635.299999999977</v>
      </c>
    </row>
    <row r="2086" spans="1:7">
      <c r="A2086" s="13">
        <v>2086</v>
      </c>
      <c r="B2086" s="14">
        <v>44179</v>
      </c>
      <c r="C2086" s="17">
        <v>4.5</v>
      </c>
      <c r="D2086" s="13">
        <v>22643.699999999979</v>
      </c>
      <c r="E2086" s="14">
        <v>44178</v>
      </c>
      <c r="F2086" s="17">
        <v>3.8999999999999986</v>
      </c>
      <c r="G2086" s="13">
        <v>22639.199999999979</v>
      </c>
    </row>
    <row r="2087" spans="1:7">
      <c r="A2087" s="13">
        <v>2087</v>
      </c>
      <c r="B2087" s="14">
        <v>44180</v>
      </c>
      <c r="C2087" s="17">
        <v>3.3000000000000007</v>
      </c>
      <c r="D2087" s="13">
        <v>22646.999999999978</v>
      </c>
      <c r="E2087" s="14">
        <v>44179</v>
      </c>
      <c r="F2087" s="17">
        <v>4.5</v>
      </c>
      <c r="G2087" s="13">
        <v>22643.699999999979</v>
      </c>
    </row>
    <row r="2088" spans="1:7">
      <c r="A2088" s="13">
        <v>2088</v>
      </c>
      <c r="B2088" s="14">
        <v>44181</v>
      </c>
      <c r="C2088" s="17">
        <v>2.8999999999999986</v>
      </c>
      <c r="D2088" s="13">
        <v>22649.89999999998</v>
      </c>
      <c r="E2088" s="14">
        <v>44180</v>
      </c>
      <c r="F2088" s="17">
        <v>3.3000000000000007</v>
      </c>
      <c r="G2088" s="13">
        <v>22646.999999999978</v>
      </c>
    </row>
    <row r="2089" spans="1:7">
      <c r="A2089" s="13">
        <v>2089</v>
      </c>
      <c r="B2089" s="14">
        <v>44182</v>
      </c>
      <c r="C2089" s="17">
        <v>2.1000000000000014</v>
      </c>
      <c r="D2089" s="13">
        <v>22651.999999999978</v>
      </c>
      <c r="E2089" s="14">
        <v>44181</v>
      </c>
      <c r="F2089" s="17">
        <v>2.8999999999999986</v>
      </c>
      <c r="G2089" s="13">
        <v>22649.89999999998</v>
      </c>
    </row>
    <row r="2090" spans="1:7">
      <c r="A2090" s="13">
        <v>2090</v>
      </c>
      <c r="B2090" s="14">
        <v>44183</v>
      </c>
      <c r="C2090" s="17">
        <v>1.8999999999999986</v>
      </c>
      <c r="D2090" s="13">
        <v>22653.89999999998</v>
      </c>
      <c r="E2090" s="14">
        <v>44182</v>
      </c>
      <c r="F2090" s="17">
        <v>2.1000000000000014</v>
      </c>
      <c r="G2090" s="13">
        <v>22651.999999999978</v>
      </c>
    </row>
    <row r="2091" spans="1:7">
      <c r="A2091" s="13">
        <v>2091</v>
      </c>
      <c r="B2091" s="14">
        <v>44184</v>
      </c>
      <c r="C2091" s="17">
        <v>1.5</v>
      </c>
      <c r="D2091" s="13">
        <v>22655.39999999998</v>
      </c>
      <c r="E2091" s="14">
        <v>44183</v>
      </c>
      <c r="F2091" s="17">
        <v>1.8999999999999986</v>
      </c>
      <c r="G2091" s="13">
        <v>22653.89999999998</v>
      </c>
    </row>
    <row r="2092" spans="1:7">
      <c r="A2092" s="13">
        <v>2092</v>
      </c>
      <c r="B2092" s="14">
        <v>44185</v>
      </c>
      <c r="C2092" s="17">
        <v>1.6999999999999993</v>
      </c>
      <c r="D2092" s="13">
        <v>22657.09999999998</v>
      </c>
      <c r="E2092" s="14">
        <v>44184</v>
      </c>
      <c r="F2092" s="17">
        <v>1.5</v>
      </c>
      <c r="G2092" s="13">
        <v>22655.39999999998</v>
      </c>
    </row>
    <row r="2093" spans="1:7">
      <c r="A2093" s="13">
        <v>2093</v>
      </c>
      <c r="B2093" s="14">
        <v>44186</v>
      </c>
      <c r="C2093" s="17">
        <v>2.5</v>
      </c>
      <c r="D2093" s="13">
        <v>22659.59999999998</v>
      </c>
      <c r="E2093" s="14">
        <v>44185</v>
      </c>
      <c r="F2093" s="17">
        <v>1.6999999999999993</v>
      </c>
      <c r="G2093" s="13">
        <v>22657.09999999998</v>
      </c>
    </row>
    <row r="2094" spans="1:7">
      <c r="A2094" s="13">
        <v>2094</v>
      </c>
      <c r="B2094" s="14">
        <v>44187</v>
      </c>
      <c r="C2094" s="17">
        <v>7.6000000000000014</v>
      </c>
      <c r="D2094" s="13">
        <v>22667.199999999979</v>
      </c>
      <c r="E2094" s="14">
        <v>44186</v>
      </c>
      <c r="F2094" s="17">
        <v>2.5</v>
      </c>
      <c r="G2094" s="13">
        <v>22659.59999999998</v>
      </c>
    </row>
    <row r="2095" spans="1:7">
      <c r="A2095" s="13">
        <v>2095</v>
      </c>
      <c r="B2095" s="14">
        <v>44188</v>
      </c>
      <c r="C2095" s="17">
        <v>10.399999999999999</v>
      </c>
      <c r="D2095" s="13">
        <v>22677.59999999998</v>
      </c>
      <c r="E2095" s="14">
        <v>44187</v>
      </c>
      <c r="F2095" s="17">
        <v>7.6000000000000014</v>
      </c>
      <c r="G2095" s="13">
        <v>22667.199999999979</v>
      </c>
    </row>
    <row r="2096" spans="1:7">
      <c r="A2096" s="13">
        <v>2096</v>
      </c>
      <c r="B2096" s="14">
        <v>44189</v>
      </c>
      <c r="C2096" s="17">
        <v>7.8999999999999986</v>
      </c>
      <c r="D2096" s="13">
        <v>22685.499999999982</v>
      </c>
      <c r="E2096" s="14">
        <v>44188</v>
      </c>
      <c r="F2096" s="17">
        <v>10.399999999999999</v>
      </c>
      <c r="G2096" s="13">
        <v>22677.59999999998</v>
      </c>
    </row>
    <row r="2097" spans="1:7">
      <c r="A2097" s="13">
        <v>2097</v>
      </c>
      <c r="B2097" s="14">
        <v>44190</v>
      </c>
      <c r="C2097" s="17">
        <v>2.1000000000000014</v>
      </c>
      <c r="D2097" s="13">
        <v>22687.59999999998</v>
      </c>
      <c r="E2097" s="14">
        <v>44189</v>
      </c>
      <c r="F2097" s="17">
        <v>7.8999999999999986</v>
      </c>
      <c r="G2097" s="13">
        <v>22685.499999999982</v>
      </c>
    </row>
    <row r="2098" spans="1:7">
      <c r="A2098" s="13">
        <v>2098</v>
      </c>
      <c r="B2098" s="14">
        <v>44191</v>
      </c>
      <c r="C2098" s="17">
        <v>0.39999999999999858</v>
      </c>
      <c r="D2098" s="13">
        <v>22687.999999999982</v>
      </c>
      <c r="E2098" s="14">
        <v>44190</v>
      </c>
      <c r="F2098" s="17">
        <v>2.1000000000000014</v>
      </c>
      <c r="G2098" s="13">
        <v>22687.59999999998</v>
      </c>
    </row>
    <row r="2099" spans="1:7">
      <c r="A2099" s="13">
        <v>2099</v>
      </c>
      <c r="B2099" s="14">
        <v>44192</v>
      </c>
      <c r="C2099" s="17">
        <v>-1.1999999999999993</v>
      </c>
      <c r="D2099" s="13">
        <v>22686.799999999981</v>
      </c>
      <c r="E2099" s="14">
        <v>44191</v>
      </c>
      <c r="F2099" s="17">
        <v>0.39999999999999858</v>
      </c>
      <c r="G2099" s="13">
        <v>22687.999999999982</v>
      </c>
    </row>
    <row r="2100" spans="1:7">
      <c r="A2100" s="13">
        <v>2100</v>
      </c>
      <c r="B2100" s="14">
        <v>44193</v>
      </c>
      <c r="C2100" s="17">
        <v>1.1999999999999993</v>
      </c>
      <c r="D2100" s="13">
        <v>22687.999999999982</v>
      </c>
      <c r="E2100" s="14">
        <v>44192</v>
      </c>
      <c r="F2100" s="17">
        <v>-1.1999999999999993</v>
      </c>
      <c r="G2100" s="13">
        <v>22686.799999999981</v>
      </c>
    </row>
    <row r="2101" spans="1:7">
      <c r="A2101" s="13">
        <v>2101</v>
      </c>
      <c r="B2101" s="14">
        <v>44194</v>
      </c>
      <c r="C2101" s="17">
        <v>2.8999999999999986</v>
      </c>
      <c r="D2101" s="13">
        <v>22690.899999999983</v>
      </c>
      <c r="E2101" s="14">
        <v>44193</v>
      </c>
      <c r="F2101" s="17">
        <v>1.1999999999999993</v>
      </c>
      <c r="G2101" s="13">
        <v>22687.999999999982</v>
      </c>
    </row>
    <row r="2102" spans="1:7">
      <c r="A2102" s="13">
        <v>2102</v>
      </c>
      <c r="B2102" s="14">
        <v>44195</v>
      </c>
      <c r="C2102" s="17">
        <v>0.89999999999999858</v>
      </c>
      <c r="D2102" s="13">
        <v>22691.799999999985</v>
      </c>
      <c r="E2102" s="14">
        <v>44194</v>
      </c>
      <c r="F2102" s="17">
        <v>2.8999999999999986</v>
      </c>
      <c r="G2102" s="13">
        <v>22690.899999999983</v>
      </c>
    </row>
    <row r="2103" spans="1:7">
      <c r="A2103" s="13">
        <v>2103</v>
      </c>
      <c r="B2103" s="14">
        <v>44196</v>
      </c>
      <c r="C2103" s="17">
        <v>0.39999999999999858</v>
      </c>
      <c r="D2103" s="13">
        <v>22692.199999999986</v>
      </c>
      <c r="E2103" s="14">
        <v>44195</v>
      </c>
      <c r="F2103" s="17">
        <v>0.89999999999999858</v>
      </c>
      <c r="G2103" s="13">
        <v>22691.799999999985</v>
      </c>
    </row>
    <row r="2104" spans="1:7">
      <c r="A2104" s="13">
        <v>2104</v>
      </c>
      <c r="B2104" s="14">
        <v>44197</v>
      </c>
      <c r="C2104" s="17">
        <v>-1.3999999999999986</v>
      </c>
      <c r="D2104" s="13">
        <v>22690.799999999985</v>
      </c>
      <c r="E2104" s="14">
        <v>44196</v>
      </c>
      <c r="F2104" s="47"/>
      <c r="G2104" s="13"/>
    </row>
    <row r="2105" spans="1:7">
      <c r="A2105" s="13">
        <v>2105</v>
      </c>
      <c r="B2105" s="14">
        <v>44198</v>
      </c>
      <c r="C2105" s="17">
        <v>-1.6999999999999993</v>
      </c>
      <c r="D2105" s="13">
        <v>22689.099999999984</v>
      </c>
      <c r="E2105" s="14">
        <v>44197</v>
      </c>
      <c r="F2105" s="17">
        <v>-1.3999999999999986</v>
      </c>
      <c r="G2105" s="13">
        <v>22690.799999999985</v>
      </c>
    </row>
    <row r="2106" spans="1:7">
      <c r="A2106" s="13">
        <v>2106</v>
      </c>
      <c r="B2106" s="14">
        <v>44199</v>
      </c>
      <c r="C2106" s="17">
        <v>1.6999999999999993</v>
      </c>
      <c r="D2106" s="13">
        <v>22690.799999999985</v>
      </c>
      <c r="E2106" s="14">
        <v>44198</v>
      </c>
      <c r="F2106" s="17">
        <v>-1.6999999999999993</v>
      </c>
      <c r="G2106" s="13">
        <v>22689.099999999984</v>
      </c>
    </row>
    <row r="2107" spans="1:7">
      <c r="A2107" s="13">
        <v>2107</v>
      </c>
      <c r="B2107" s="14">
        <v>44200</v>
      </c>
      <c r="C2107" s="17">
        <v>2.5</v>
      </c>
      <c r="D2107" s="13">
        <v>22693.299999999985</v>
      </c>
      <c r="E2107" s="14">
        <v>44199</v>
      </c>
      <c r="F2107" s="17">
        <v>1.6999999999999993</v>
      </c>
      <c r="G2107" s="13">
        <v>22690.799999999985</v>
      </c>
    </row>
    <row r="2108" spans="1:7">
      <c r="A2108" s="13">
        <v>2108</v>
      </c>
      <c r="B2108" s="14">
        <v>44201</v>
      </c>
      <c r="C2108" s="17">
        <v>1.1999999999999993</v>
      </c>
      <c r="D2108" s="13">
        <v>22694.499999999985</v>
      </c>
      <c r="E2108" s="14">
        <v>44200</v>
      </c>
      <c r="F2108" s="17">
        <v>2.5</v>
      </c>
      <c r="G2108" s="13">
        <v>22693.299999999985</v>
      </c>
    </row>
    <row r="2109" spans="1:7">
      <c r="A2109" s="13">
        <v>2109</v>
      </c>
      <c r="B2109" s="14">
        <v>44202</v>
      </c>
      <c r="C2109" s="17">
        <v>0.19999999999999929</v>
      </c>
      <c r="D2109" s="13">
        <v>22694.699999999986</v>
      </c>
      <c r="E2109" s="14">
        <v>44201</v>
      </c>
      <c r="F2109" s="17">
        <v>1.1999999999999993</v>
      </c>
      <c r="G2109" s="13">
        <v>22694.499999999985</v>
      </c>
    </row>
    <row r="2110" spans="1:7">
      <c r="A2110" s="13">
        <v>2110</v>
      </c>
      <c r="B2110" s="14">
        <v>44203</v>
      </c>
      <c r="C2110" s="17">
        <v>0</v>
      </c>
      <c r="D2110" s="13">
        <v>22694.699999999986</v>
      </c>
      <c r="E2110" s="14">
        <v>44202</v>
      </c>
      <c r="F2110" s="17">
        <v>0.19999999999999929</v>
      </c>
      <c r="G2110" s="13">
        <v>22694.699999999986</v>
      </c>
    </row>
    <row r="2111" spans="1:7">
      <c r="A2111" s="13">
        <v>2111</v>
      </c>
      <c r="B2111" s="14">
        <v>44204</v>
      </c>
      <c r="C2111" s="17">
        <v>-0.10000000000000142</v>
      </c>
      <c r="D2111" s="13">
        <v>22694.599999999988</v>
      </c>
      <c r="E2111" s="14">
        <v>44203</v>
      </c>
      <c r="F2111" s="17">
        <v>0</v>
      </c>
      <c r="G2111" s="13">
        <v>22694.699999999986</v>
      </c>
    </row>
    <row r="2112" spans="1:7">
      <c r="A2112" s="13">
        <v>2112</v>
      </c>
      <c r="B2112" s="14">
        <v>44205</v>
      </c>
      <c r="C2112" s="17">
        <v>-0.39999999999999858</v>
      </c>
      <c r="D2112" s="13">
        <v>22694.199999999986</v>
      </c>
      <c r="E2112" s="14">
        <v>44204</v>
      </c>
      <c r="F2112" s="17">
        <v>-0.10000000000000142</v>
      </c>
      <c r="G2112" s="13">
        <v>22694.599999999988</v>
      </c>
    </row>
    <row r="2113" spans="1:7">
      <c r="A2113" s="13">
        <v>2113</v>
      </c>
      <c r="B2113" s="14">
        <v>44206</v>
      </c>
      <c r="C2113" s="17">
        <v>-0.69999999999999929</v>
      </c>
      <c r="D2113" s="13">
        <v>22693.499999999985</v>
      </c>
      <c r="E2113" s="14">
        <v>44205</v>
      </c>
      <c r="F2113" s="17">
        <v>-0.39999999999999858</v>
      </c>
      <c r="G2113" s="13">
        <v>22694.199999999986</v>
      </c>
    </row>
    <row r="2114" spans="1:7">
      <c r="A2114" s="13">
        <v>2114</v>
      </c>
      <c r="B2114" s="14">
        <v>44207</v>
      </c>
      <c r="C2114" s="17">
        <v>-2.8999999999999986</v>
      </c>
      <c r="D2114" s="13">
        <v>22690.599999999984</v>
      </c>
      <c r="E2114" s="14">
        <v>44206</v>
      </c>
      <c r="F2114" s="17">
        <v>-0.69999999999999929</v>
      </c>
      <c r="G2114" s="13">
        <v>22693.499999999985</v>
      </c>
    </row>
    <row r="2115" spans="1:7">
      <c r="A2115" s="13">
        <v>2115</v>
      </c>
      <c r="B2115" s="14">
        <v>44208</v>
      </c>
      <c r="C2115" s="17">
        <v>-0.60000000000000142</v>
      </c>
      <c r="D2115" s="13">
        <v>22689.999999999985</v>
      </c>
      <c r="E2115" s="14">
        <v>44207</v>
      </c>
      <c r="F2115" s="17">
        <v>-2.8999999999999986</v>
      </c>
      <c r="G2115" s="13">
        <v>22690.599999999984</v>
      </c>
    </row>
    <row r="2116" spans="1:7">
      <c r="A2116" s="13">
        <v>2116</v>
      </c>
      <c r="B2116" s="14">
        <v>44209</v>
      </c>
      <c r="C2116" s="17">
        <v>0.69999999999999929</v>
      </c>
      <c r="D2116" s="13">
        <v>22690.699999999986</v>
      </c>
      <c r="E2116" s="14">
        <v>44208</v>
      </c>
      <c r="F2116" s="17">
        <v>-0.60000000000000142</v>
      </c>
      <c r="G2116" s="13">
        <v>22689.999999999985</v>
      </c>
    </row>
    <row r="2117" spans="1:7">
      <c r="A2117" s="13">
        <v>2117</v>
      </c>
      <c r="B2117" s="14">
        <v>44210</v>
      </c>
      <c r="C2117" s="17">
        <v>-0.39999999999999858</v>
      </c>
      <c r="D2117" s="13">
        <v>22690.299999999985</v>
      </c>
      <c r="E2117" s="14">
        <v>44209</v>
      </c>
      <c r="F2117" s="17">
        <v>0.69999999999999929</v>
      </c>
      <c r="G2117" s="13">
        <v>22690.699999999986</v>
      </c>
    </row>
    <row r="2118" spans="1:7">
      <c r="A2118" s="13">
        <v>2118</v>
      </c>
      <c r="B2118" s="14">
        <v>44211</v>
      </c>
      <c r="C2118" s="17">
        <v>-1.1000000000000014</v>
      </c>
      <c r="D2118" s="13">
        <v>22689.199999999986</v>
      </c>
      <c r="E2118" s="14">
        <v>44210</v>
      </c>
      <c r="F2118" s="17">
        <v>-0.39999999999999858</v>
      </c>
      <c r="G2118" s="13">
        <v>22690.299999999985</v>
      </c>
    </row>
    <row r="2119" spans="1:7">
      <c r="A2119" s="13">
        <v>2119</v>
      </c>
      <c r="B2119" s="14">
        <v>44212</v>
      </c>
      <c r="C2119" s="17">
        <v>-4.3999999999999986</v>
      </c>
      <c r="D2119" s="13">
        <v>22684.799999999985</v>
      </c>
      <c r="E2119" s="14">
        <v>44211</v>
      </c>
      <c r="F2119" s="17">
        <v>-1.1000000000000014</v>
      </c>
      <c r="G2119" s="13">
        <v>22689.199999999986</v>
      </c>
    </row>
    <row r="2120" spans="1:7">
      <c r="A2120" s="13">
        <v>2120</v>
      </c>
      <c r="B2120" s="14">
        <v>44213</v>
      </c>
      <c r="C2120" s="17">
        <v>-4.5</v>
      </c>
      <c r="D2120" s="13">
        <v>22680.299999999985</v>
      </c>
      <c r="E2120" s="14">
        <v>44212</v>
      </c>
      <c r="F2120" s="17">
        <v>-4.3999999999999986</v>
      </c>
      <c r="G2120" s="13">
        <v>22684.799999999985</v>
      </c>
    </row>
    <row r="2121" spans="1:7">
      <c r="A2121" s="13">
        <v>2121</v>
      </c>
      <c r="B2121" s="14">
        <v>44214</v>
      </c>
      <c r="C2121" s="17">
        <v>-2</v>
      </c>
      <c r="D2121" s="13">
        <v>22678.299999999985</v>
      </c>
      <c r="E2121" s="14">
        <v>44213</v>
      </c>
      <c r="F2121" s="17">
        <v>-4.5</v>
      </c>
      <c r="G2121" s="13">
        <v>22680.299999999985</v>
      </c>
    </row>
    <row r="2122" spans="1:7">
      <c r="A2122" s="13">
        <v>2122</v>
      </c>
      <c r="B2122" s="14">
        <v>44215</v>
      </c>
      <c r="C2122" s="17">
        <v>2</v>
      </c>
      <c r="D2122" s="13">
        <v>22680.299999999985</v>
      </c>
      <c r="E2122" s="14">
        <v>44214</v>
      </c>
      <c r="F2122" s="17">
        <v>-2</v>
      </c>
      <c r="G2122" s="13">
        <v>22678.299999999985</v>
      </c>
    </row>
    <row r="2123" spans="1:7">
      <c r="A2123" s="13">
        <v>2123</v>
      </c>
      <c r="B2123" s="14">
        <v>44216</v>
      </c>
      <c r="C2123" s="17">
        <v>4.3999999999999986</v>
      </c>
      <c r="D2123" s="13">
        <v>22684.699999999986</v>
      </c>
      <c r="E2123" s="14">
        <v>44215</v>
      </c>
      <c r="F2123" s="17">
        <v>2</v>
      </c>
      <c r="G2123" s="13">
        <v>22680.299999999985</v>
      </c>
    </row>
    <row r="2124" spans="1:7">
      <c r="A2124" s="13">
        <v>2124</v>
      </c>
      <c r="B2124" s="14">
        <v>44217</v>
      </c>
      <c r="C2124" s="17">
        <v>2.1999999999999993</v>
      </c>
      <c r="D2124" s="13">
        <v>22686.899999999987</v>
      </c>
      <c r="E2124" s="14">
        <v>44216</v>
      </c>
      <c r="F2124" s="17">
        <v>4.3999999999999986</v>
      </c>
      <c r="G2124" s="13">
        <v>22684.699999999986</v>
      </c>
    </row>
    <row r="2125" spans="1:7">
      <c r="A2125" s="13">
        <v>2125</v>
      </c>
      <c r="B2125" s="14">
        <v>44218</v>
      </c>
      <c r="C2125" s="17">
        <v>6.1000000000000014</v>
      </c>
      <c r="D2125" s="13">
        <v>22692.999999999985</v>
      </c>
      <c r="E2125" s="14">
        <v>44217</v>
      </c>
      <c r="F2125" s="17">
        <v>2.1999999999999993</v>
      </c>
      <c r="G2125" s="13">
        <v>22686.899999999987</v>
      </c>
    </row>
    <row r="2126" spans="1:7">
      <c r="A2126" s="13">
        <v>2126</v>
      </c>
      <c r="B2126" s="14">
        <v>44219</v>
      </c>
      <c r="C2126" s="17">
        <v>2.6000000000000014</v>
      </c>
      <c r="D2126" s="13">
        <v>22695.599999999984</v>
      </c>
      <c r="E2126" s="14">
        <v>44218</v>
      </c>
      <c r="F2126" s="17">
        <v>6.1000000000000014</v>
      </c>
      <c r="G2126" s="13">
        <v>22692.999999999985</v>
      </c>
    </row>
    <row r="2127" spans="1:7">
      <c r="A2127" s="13">
        <v>2127</v>
      </c>
      <c r="B2127" s="14">
        <v>44220</v>
      </c>
      <c r="C2127" s="17">
        <v>0.69999999999999929</v>
      </c>
      <c r="D2127" s="13">
        <v>22696.299999999985</v>
      </c>
      <c r="E2127" s="14">
        <v>44219</v>
      </c>
      <c r="F2127" s="17">
        <v>2.6000000000000014</v>
      </c>
      <c r="G2127" s="13">
        <v>22695.599999999984</v>
      </c>
    </row>
    <row r="2128" spans="1:7">
      <c r="A2128" s="13">
        <v>2128</v>
      </c>
      <c r="B2128" s="14">
        <v>44221</v>
      </c>
      <c r="C2128" s="17">
        <v>0.60000000000000142</v>
      </c>
      <c r="D2128" s="13">
        <v>22696.899999999983</v>
      </c>
      <c r="E2128" s="14">
        <v>44220</v>
      </c>
      <c r="F2128" s="17">
        <v>0.69999999999999929</v>
      </c>
      <c r="G2128" s="13">
        <v>22696.299999999985</v>
      </c>
    </row>
    <row r="2129" spans="1:7">
      <c r="A2129" s="13">
        <v>2129</v>
      </c>
      <c r="B2129" s="14">
        <v>44222</v>
      </c>
      <c r="C2129" s="17">
        <v>-0.89999999999999858</v>
      </c>
      <c r="D2129" s="13">
        <v>22695.999999999982</v>
      </c>
      <c r="E2129" s="14">
        <v>44221</v>
      </c>
      <c r="F2129" s="17">
        <v>0.60000000000000142</v>
      </c>
      <c r="G2129" s="13">
        <v>22696.899999999983</v>
      </c>
    </row>
    <row r="2130" spans="1:7">
      <c r="A2130" s="13">
        <v>2130</v>
      </c>
      <c r="B2130" s="14">
        <v>44223</v>
      </c>
      <c r="C2130" s="17">
        <v>-0.30000000000000071</v>
      </c>
      <c r="D2130" s="13">
        <v>22695.699999999983</v>
      </c>
      <c r="E2130" s="14">
        <v>44222</v>
      </c>
      <c r="F2130" s="17">
        <v>-0.89999999999999858</v>
      </c>
      <c r="G2130" s="13">
        <v>22695.999999999982</v>
      </c>
    </row>
    <row r="2131" spans="1:7">
      <c r="A2131" s="13">
        <v>2131</v>
      </c>
      <c r="B2131" s="14">
        <v>44224</v>
      </c>
      <c r="C2131" s="17">
        <v>1.1999999999999993</v>
      </c>
      <c r="D2131" s="13">
        <v>22696.899999999983</v>
      </c>
      <c r="E2131" s="14">
        <v>44223</v>
      </c>
      <c r="F2131" s="17">
        <v>-0.30000000000000071</v>
      </c>
      <c r="G2131" s="13">
        <v>22695.699999999983</v>
      </c>
    </row>
    <row r="2132" spans="1:7">
      <c r="A2132" s="13">
        <v>2132</v>
      </c>
      <c r="B2132" s="14">
        <v>44225</v>
      </c>
      <c r="C2132" s="17">
        <v>0.60000000000000142</v>
      </c>
      <c r="D2132" s="13">
        <v>22697.499999999982</v>
      </c>
      <c r="E2132" s="14">
        <v>44224</v>
      </c>
      <c r="F2132" s="17">
        <v>1.1999999999999993</v>
      </c>
      <c r="G2132" s="13">
        <v>22696.899999999983</v>
      </c>
    </row>
    <row r="2133" spans="1:7">
      <c r="A2133" s="13">
        <v>2133</v>
      </c>
      <c r="B2133" s="14">
        <v>44226</v>
      </c>
      <c r="C2133" s="17">
        <v>1</v>
      </c>
      <c r="D2133" s="13">
        <v>22698.499999999982</v>
      </c>
      <c r="E2133" s="14">
        <v>44225</v>
      </c>
      <c r="F2133" s="17">
        <v>0.60000000000000142</v>
      </c>
      <c r="G2133" s="13">
        <v>22697.499999999982</v>
      </c>
    </row>
    <row r="2134" spans="1:7">
      <c r="A2134" s="13">
        <v>2134</v>
      </c>
      <c r="B2134" s="14">
        <v>44227</v>
      </c>
      <c r="C2134" s="17">
        <v>-3.5</v>
      </c>
      <c r="D2134" s="13">
        <v>22694.999999999982</v>
      </c>
      <c r="E2134" s="14">
        <v>44226</v>
      </c>
      <c r="F2134" s="17">
        <v>1</v>
      </c>
      <c r="G2134" s="13">
        <v>22698.499999999982</v>
      </c>
    </row>
    <row r="2135" spans="1:7">
      <c r="A2135" s="13">
        <v>2135</v>
      </c>
      <c r="B2135" s="14">
        <v>44228</v>
      </c>
      <c r="C2135" s="17">
        <v>-2.5</v>
      </c>
      <c r="D2135" s="13">
        <v>22692.499999999982</v>
      </c>
      <c r="E2135" s="24">
        <v>44227</v>
      </c>
      <c r="F2135" s="47"/>
      <c r="G2135" s="13"/>
    </row>
    <row r="2136" spans="1:7">
      <c r="A2136" s="13">
        <v>2136</v>
      </c>
      <c r="B2136" s="14">
        <v>44229</v>
      </c>
      <c r="C2136" s="17">
        <v>3.8000000000000007</v>
      </c>
      <c r="D2136" s="13">
        <v>22696.299999999981</v>
      </c>
      <c r="E2136" s="14">
        <v>44228</v>
      </c>
      <c r="F2136" s="17">
        <v>-2.5</v>
      </c>
      <c r="G2136" s="13">
        <v>22692.499999999982</v>
      </c>
    </row>
    <row r="2137" spans="1:7">
      <c r="A2137" s="13">
        <v>2137</v>
      </c>
      <c r="B2137" s="14">
        <v>44230</v>
      </c>
      <c r="C2137" s="17">
        <v>8.1999999999999993</v>
      </c>
      <c r="D2137" s="13">
        <v>22704.499999999982</v>
      </c>
      <c r="E2137" s="14">
        <v>44229</v>
      </c>
      <c r="F2137" s="17">
        <v>3.8000000000000007</v>
      </c>
      <c r="G2137" s="13">
        <v>22696.299999999981</v>
      </c>
    </row>
    <row r="2138" spans="1:7">
      <c r="A2138" s="13">
        <v>2138</v>
      </c>
      <c r="B2138" s="14">
        <v>44231</v>
      </c>
      <c r="C2138" s="17">
        <v>7</v>
      </c>
      <c r="D2138" s="13">
        <v>22711.499999999982</v>
      </c>
      <c r="E2138" s="14">
        <v>44230</v>
      </c>
      <c r="F2138" s="17">
        <v>8.1999999999999993</v>
      </c>
      <c r="G2138" s="13">
        <v>22704.499999999982</v>
      </c>
    </row>
    <row r="2139" spans="1:7">
      <c r="A2139" s="13">
        <v>2139</v>
      </c>
      <c r="B2139" s="14">
        <v>44232</v>
      </c>
      <c r="C2139" s="17">
        <v>1.8000000000000007</v>
      </c>
      <c r="D2139" s="13">
        <v>22713.299999999981</v>
      </c>
      <c r="E2139" s="14">
        <v>44231</v>
      </c>
      <c r="F2139" s="17">
        <v>7</v>
      </c>
      <c r="G2139" s="13">
        <v>22711.499999999982</v>
      </c>
    </row>
    <row r="2140" spans="1:7">
      <c r="A2140" s="13">
        <v>2140</v>
      </c>
      <c r="B2140" s="14">
        <v>44233</v>
      </c>
      <c r="C2140" s="17">
        <v>0.10000000000000142</v>
      </c>
      <c r="D2140" s="13">
        <v>22713.39999999998</v>
      </c>
      <c r="E2140" s="14">
        <v>44232</v>
      </c>
      <c r="F2140" s="17">
        <v>1.8000000000000007</v>
      </c>
      <c r="G2140" s="13">
        <v>22713.299999999981</v>
      </c>
    </row>
    <row r="2141" spans="1:7">
      <c r="A2141" s="13">
        <v>2141</v>
      </c>
      <c r="B2141" s="14">
        <v>44234</v>
      </c>
      <c r="C2141" s="17">
        <v>-4.5</v>
      </c>
      <c r="D2141" s="13">
        <v>22708.89999999998</v>
      </c>
      <c r="E2141" s="14">
        <v>44233</v>
      </c>
      <c r="F2141" s="17">
        <v>0.10000000000000142</v>
      </c>
      <c r="G2141" s="13">
        <v>22713.39999999998</v>
      </c>
    </row>
    <row r="2142" spans="1:7">
      <c r="A2142" s="13">
        <v>2142</v>
      </c>
      <c r="B2142" s="14">
        <v>44235</v>
      </c>
      <c r="C2142" s="17">
        <v>-7</v>
      </c>
      <c r="D2142" s="13">
        <v>22701.89999999998</v>
      </c>
      <c r="E2142" s="14">
        <v>44234</v>
      </c>
      <c r="F2142" s="17">
        <v>-4.5</v>
      </c>
      <c r="G2142" s="13">
        <v>22708.89999999998</v>
      </c>
    </row>
    <row r="2143" spans="1:7">
      <c r="A2143" s="13">
        <v>2143</v>
      </c>
      <c r="B2143" s="14">
        <v>44236</v>
      </c>
      <c r="C2143" s="17">
        <v>-8</v>
      </c>
      <c r="D2143" s="13">
        <v>22693.89999999998</v>
      </c>
      <c r="E2143" s="14">
        <v>44235</v>
      </c>
      <c r="F2143" s="17">
        <v>-7</v>
      </c>
      <c r="G2143" s="13">
        <v>22701.89999999998</v>
      </c>
    </row>
    <row r="2144" spans="1:7">
      <c r="A2144" s="13">
        <v>2144</v>
      </c>
      <c r="B2144" s="14">
        <v>44237</v>
      </c>
      <c r="C2144" s="17">
        <v>-9.7000000000000028</v>
      </c>
      <c r="D2144" s="13">
        <v>22684.199999999979</v>
      </c>
      <c r="E2144" s="14">
        <v>44236</v>
      </c>
      <c r="F2144" s="17">
        <v>-8</v>
      </c>
      <c r="G2144" s="13">
        <v>22693.89999999998</v>
      </c>
    </row>
    <row r="2145" spans="1:7">
      <c r="A2145" s="13">
        <v>2145</v>
      </c>
      <c r="B2145" s="14">
        <v>44238</v>
      </c>
      <c r="C2145" s="17">
        <v>-7.3999999999999986</v>
      </c>
      <c r="D2145" s="13">
        <v>22676.799999999977</v>
      </c>
      <c r="E2145" s="14">
        <v>44237</v>
      </c>
      <c r="F2145" s="17">
        <v>-9.7000000000000028</v>
      </c>
      <c r="G2145" s="13">
        <v>22684.199999999979</v>
      </c>
    </row>
    <row r="2146" spans="1:7">
      <c r="A2146" s="13">
        <v>2146</v>
      </c>
      <c r="B2146" s="14">
        <v>44239</v>
      </c>
      <c r="C2146" s="17">
        <v>-9.1000000000000014</v>
      </c>
      <c r="D2146" s="13">
        <v>22667.699999999979</v>
      </c>
      <c r="E2146" s="14">
        <v>44238</v>
      </c>
      <c r="F2146" s="17">
        <v>-7.3999999999999986</v>
      </c>
      <c r="G2146" s="13">
        <v>22676.799999999977</v>
      </c>
    </row>
    <row r="2147" spans="1:7">
      <c r="A2147" s="13">
        <v>2147</v>
      </c>
      <c r="B2147" s="14">
        <v>44240</v>
      </c>
      <c r="C2147" s="17">
        <v>-7.2999999999999972</v>
      </c>
      <c r="D2147" s="13">
        <v>22660.39999999998</v>
      </c>
      <c r="E2147" s="14">
        <v>44239</v>
      </c>
      <c r="F2147" s="17">
        <v>-9.1000000000000014</v>
      </c>
      <c r="G2147" s="13">
        <v>22667.699999999979</v>
      </c>
    </row>
    <row r="2148" spans="1:7">
      <c r="A2148" s="13">
        <v>2148</v>
      </c>
      <c r="B2148" s="14">
        <v>44241</v>
      </c>
      <c r="C2148" s="17">
        <v>-8.8999999999999986</v>
      </c>
      <c r="D2148" s="13">
        <v>22651.499999999978</v>
      </c>
      <c r="E2148" s="14">
        <v>44240</v>
      </c>
      <c r="F2148" s="17">
        <v>-7.2999999999999972</v>
      </c>
      <c r="G2148" s="13">
        <v>22660.39999999998</v>
      </c>
    </row>
    <row r="2149" spans="1:7">
      <c r="A2149" s="13">
        <v>2149</v>
      </c>
      <c r="B2149" s="14">
        <v>44242</v>
      </c>
      <c r="C2149" s="17">
        <v>-11.5</v>
      </c>
      <c r="D2149" s="13">
        <v>22639.999999999978</v>
      </c>
      <c r="E2149" s="14">
        <v>44241</v>
      </c>
      <c r="F2149" s="17">
        <v>-8.8999999999999986</v>
      </c>
      <c r="G2149" s="13">
        <v>22651.499999999978</v>
      </c>
    </row>
    <row r="2150" spans="1:7">
      <c r="A2150" s="13">
        <v>2150</v>
      </c>
      <c r="B2150" s="14">
        <v>44243</v>
      </c>
      <c r="C2150" s="17">
        <v>-2.5</v>
      </c>
      <c r="D2150" s="13">
        <v>22637.499999999978</v>
      </c>
      <c r="E2150" s="14">
        <v>44242</v>
      </c>
      <c r="F2150" s="17">
        <v>-11.5</v>
      </c>
      <c r="G2150" s="13">
        <v>22639.999999999978</v>
      </c>
    </row>
    <row r="2151" spans="1:7">
      <c r="A2151" s="13">
        <v>2151</v>
      </c>
      <c r="B2151" s="14">
        <v>44244</v>
      </c>
      <c r="C2151" s="17">
        <v>3.5</v>
      </c>
      <c r="D2151" s="13">
        <v>22640.999999999978</v>
      </c>
      <c r="E2151" s="14">
        <v>44243</v>
      </c>
      <c r="F2151" s="17">
        <v>-2.5</v>
      </c>
      <c r="G2151" s="13">
        <v>22637.499999999978</v>
      </c>
    </row>
    <row r="2152" spans="1:7">
      <c r="A2152" s="13">
        <v>2152</v>
      </c>
      <c r="B2152" s="14">
        <v>44245</v>
      </c>
      <c r="C2152" s="17">
        <v>5</v>
      </c>
      <c r="D2152" s="13">
        <v>22645.999999999978</v>
      </c>
      <c r="E2152" s="14">
        <v>44244</v>
      </c>
      <c r="F2152" s="17">
        <v>3.5</v>
      </c>
      <c r="G2152" s="13">
        <v>22640.999999999978</v>
      </c>
    </row>
    <row r="2153" spans="1:7">
      <c r="A2153" s="13">
        <v>2153</v>
      </c>
      <c r="B2153" s="14">
        <v>44246</v>
      </c>
      <c r="C2153" s="17">
        <v>4.8999999999999986</v>
      </c>
      <c r="D2153" s="13">
        <v>22650.89999999998</v>
      </c>
      <c r="E2153" s="14">
        <v>44245</v>
      </c>
      <c r="F2153" s="17">
        <v>5</v>
      </c>
      <c r="G2153" s="13">
        <v>22645.999999999978</v>
      </c>
    </row>
    <row r="2154" spans="1:7">
      <c r="A2154" s="13">
        <v>2154</v>
      </c>
      <c r="B2154" s="14">
        <v>44247</v>
      </c>
      <c r="C2154" s="17">
        <v>2.3999999999999986</v>
      </c>
      <c r="D2154" s="13">
        <v>22653.299999999981</v>
      </c>
      <c r="E2154" s="14">
        <v>44246</v>
      </c>
      <c r="F2154" s="17">
        <v>4.8999999999999986</v>
      </c>
      <c r="G2154" s="13">
        <v>22650.89999999998</v>
      </c>
    </row>
    <row r="2155" spans="1:7">
      <c r="A2155" s="13">
        <v>2155</v>
      </c>
      <c r="B2155" s="14">
        <v>44248</v>
      </c>
      <c r="C2155" s="17">
        <v>2.6999999999999993</v>
      </c>
      <c r="D2155" s="13">
        <v>22655.999999999982</v>
      </c>
      <c r="E2155" s="14">
        <v>44247</v>
      </c>
      <c r="F2155" s="17">
        <v>2.3999999999999986</v>
      </c>
      <c r="G2155" s="13">
        <v>22653.299999999981</v>
      </c>
    </row>
    <row r="2156" spans="1:7">
      <c r="A2156" s="13">
        <v>2156</v>
      </c>
      <c r="B2156" s="14">
        <v>44249</v>
      </c>
      <c r="C2156" s="17">
        <v>3.6999999999999993</v>
      </c>
      <c r="D2156" s="13">
        <v>22659.699999999983</v>
      </c>
      <c r="E2156" s="14">
        <v>44248</v>
      </c>
      <c r="F2156" s="17">
        <v>2.6999999999999993</v>
      </c>
      <c r="G2156" s="13">
        <v>22655.999999999982</v>
      </c>
    </row>
    <row r="2157" spans="1:7">
      <c r="A2157" s="13">
        <v>2157</v>
      </c>
      <c r="B2157" s="14">
        <v>44250</v>
      </c>
      <c r="C2157" s="17">
        <v>0.80000000000000071</v>
      </c>
      <c r="D2157" s="13">
        <v>22660.499999999982</v>
      </c>
      <c r="E2157" s="14">
        <v>44249</v>
      </c>
      <c r="F2157" s="17">
        <v>3.6999999999999993</v>
      </c>
      <c r="G2157" s="13">
        <v>22659.699999999983</v>
      </c>
    </row>
    <row r="2158" spans="1:7">
      <c r="A2158" s="13">
        <v>2158</v>
      </c>
      <c r="B2158" s="14">
        <v>44251</v>
      </c>
      <c r="C2158" s="17">
        <v>2</v>
      </c>
      <c r="D2158" s="13">
        <v>22662.499999999982</v>
      </c>
      <c r="E2158" s="14">
        <v>44250</v>
      </c>
      <c r="F2158" s="17">
        <v>0.80000000000000071</v>
      </c>
      <c r="G2158" s="13">
        <v>22660.499999999982</v>
      </c>
    </row>
    <row r="2159" spans="1:7">
      <c r="A2159" s="13">
        <v>2159</v>
      </c>
      <c r="B2159" s="14">
        <v>44252</v>
      </c>
      <c r="C2159" s="17">
        <v>2.8000000000000007</v>
      </c>
      <c r="D2159" s="13">
        <v>22665.299999999981</v>
      </c>
      <c r="E2159" s="14">
        <v>44251</v>
      </c>
      <c r="F2159" s="17">
        <v>2</v>
      </c>
      <c r="G2159" s="13">
        <v>22662.499999999982</v>
      </c>
    </row>
    <row r="2160" spans="1:7">
      <c r="A2160" s="13">
        <v>2160</v>
      </c>
      <c r="B2160" s="14">
        <v>44253</v>
      </c>
      <c r="C2160" s="17">
        <v>3.1000000000000014</v>
      </c>
      <c r="D2160" s="13">
        <v>22668.39999999998</v>
      </c>
      <c r="E2160" s="14">
        <v>44252</v>
      </c>
      <c r="F2160" s="17">
        <v>2.8000000000000007</v>
      </c>
      <c r="G2160" s="13">
        <v>22665.299999999981</v>
      </c>
    </row>
    <row r="2161" spans="1:7">
      <c r="A2161" s="13">
        <v>2161</v>
      </c>
      <c r="B2161" s="14">
        <v>44254</v>
      </c>
      <c r="C2161" s="17">
        <v>3.6000000000000014</v>
      </c>
      <c r="D2161" s="13">
        <v>22671.999999999978</v>
      </c>
      <c r="E2161" s="14">
        <v>44253</v>
      </c>
      <c r="F2161" s="17">
        <v>3.1000000000000014</v>
      </c>
      <c r="G2161" s="13">
        <v>22668.39999999998</v>
      </c>
    </row>
    <row r="2162" spans="1:7">
      <c r="A2162" s="13">
        <v>2162</v>
      </c>
      <c r="B2162" s="14">
        <v>44255</v>
      </c>
      <c r="C2162" s="17">
        <v>4.3999999999999986</v>
      </c>
      <c r="D2162" s="13">
        <v>22676.39999999998</v>
      </c>
      <c r="E2162" s="14">
        <v>44254</v>
      </c>
      <c r="F2162" s="17">
        <v>3.6000000000000014</v>
      </c>
      <c r="G2162" s="13">
        <v>22671.999999999978</v>
      </c>
    </row>
    <row r="2163" spans="1:7">
      <c r="A2163" s="13">
        <v>2163</v>
      </c>
      <c r="B2163" s="14">
        <v>44256</v>
      </c>
      <c r="C2163" s="17">
        <v>2</v>
      </c>
      <c r="D2163" s="13">
        <v>22678.39999999998</v>
      </c>
      <c r="E2163" s="14">
        <v>44255</v>
      </c>
      <c r="F2163" s="47"/>
      <c r="G2163" s="13"/>
    </row>
    <row r="2164" spans="1:7">
      <c r="A2164" s="13">
        <v>2164</v>
      </c>
      <c r="B2164" s="14">
        <v>44257</v>
      </c>
      <c r="C2164" s="17">
        <v>0.39999999999999858</v>
      </c>
      <c r="D2164" s="13">
        <v>22678.799999999981</v>
      </c>
      <c r="E2164" s="14">
        <v>44256</v>
      </c>
      <c r="F2164" s="17">
        <v>2</v>
      </c>
      <c r="G2164" s="13">
        <v>22678.39999999998</v>
      </c>
    </row>
    <row r="2165" spans="1:7">
      <c r="A2165" s="13">
        <v>2165</v>
      </c>
      <c r="B2165" s="14">
        <v>44258</v>
      </c>
      <c r="C2165" s="17">
        <v>0.89999999999999858</v>
      </c>
      <c r="D2165" s="13">
        <v>22679.699999999983</v>
      </c>
      <c r="E2165" s="14">
        <v>44257</v>
      </c>
      <c r="F2165" s="17">
        <v>0.39999999999999858</v>
      </c>
      <c r="G2165" s="13">
        <v>22678.799999999981</v>
      </c>
    </row>
    <row r="2166" spans="1:7">
      <c r="A2166" s="13">
        <v>2166</v>
      </c>
      <c r="B2166" s="14">
        <v>44259</v>
      </c>
      <c r="C2166" s="17">
        <v>4.3999999999999986</v>
      </c>
      <c r="D2166" s="13">
        <v>22684.099999999984</v>
      </c>
      <c r="E2166" s="14">
        <v>44258</v>
      </c>
      <c r="F2166" s="17">
        <v>0.89999999999999858</v>
      </c>
      <c r="G2166" s="13">
        <v>22679.699999999983</v>
      </c>
    </row>
    <row r="2167" spans="1:7">
      <c r="A2167" s="13">
        <v>2167</v>
      </c>
      <c r="B2167" s="14">
        <v>44260</v>
      </c>
      <c r="C2167" s="17">
        <v>1</v>
      </c>
      <c r="D2167" s="13">
        <f>D2166+C2167</f>
        <v>22685.099999999984</v>
      </c>
      <c r="E2167" s="14">
        <v>44259</v>
      </c>
      <c r="F2167" s="17">
        <v>4.3999999999999986</v>
      </c>
      <c r="G2167" s="13">
        <v>22684.099999999984</v>
      </c>
    </row>
    <row r="2168" spans="1:7">
      <c r="A2168" s="13">
        <v>2168</v>
      </c>
      <c r="B2168" s="14">
        <v>44261</v>
      </c>
      <c r="C2168" s="13">
        <v>-0.10000000000000142</v>
      </c>
      <c r="D2168" s="13">
        <v>22684.999999999985</v>
      </c>
      <c r="E2168" s="14">
        <v>44260</v>
      </c>
      <c r="F2168" s="17">
        <v>1</v>
      </c>
      <c r="G2168" s="13">
        <f>G2167+F2168</f>
        <v>22685.099999999984</v>
      </c>
    </row>
    <row r="2169" spans="1:7">
      <c r="A2169" s="13">
        <v>2169</v>
      </c>
      <c r="B2169" s="14">
        <v>44262</v>
      </c>
      <c r="C2169" s="13">
        <v>0.39999999999999858</v>
      </c>
      <c r="D2169" s="13">
        <v>22685.399999999987</v>
      </c>
      <c r="E2169" s="14">
        <v>44261</v>
      </c>
      <c r="F2169" s="13">
        <v>-0.10000000000000142</v>
      </c>
      <c r="G2169" s="13">
        <v>22684.999999999985</v>
      </c>
    </row>
    <row r="2170" spans="1:7">
      <c r="A2170" s="13">
        <v>2170</v>
      </c>
      <c r="B2170" s="14">
        <v>44263</v>
      </c>
      <c r="C2170" s="13">
        <v>0.39999999999999858</v>
      </c>
      <c r="D2170" s="13">
        <v>22685.799999999988</v>
      </c>
      <c r="E2170" s="14">
        <v>44262</v>
      </c>
      <c r="F2170" s="13">
        <v>0.39999999999999858</v>
      </c>
      <c r="G2170" s="13">
        <v>22685.399999999987</v>
      </c>
    </row>
    <row r="2171" spans="1:7">
      <c r="A2171" s="13">
        <v>2171</v>
      </c>
      <c r="B2171" s="14">
        <v>44264</v>
      </c>
      <c r="C2171" s="13">
        <v>-1.1000000000000014</v>
      </c>
      <c r="D2171" s="13">
        <v>22684.69999999999</v>
      </c>
      <c r="E2171" s="14">
        <v>44263</v>
      </c>
      <c r="F2171" s="13">
        <v>0.39999999999999858</v>
      </c>
      <c r="G2171" s="13">
        <v>22685.799999999988</v>
      </c>
    </row>
    <row r="2172" spans="1:7">
      <c r="A2172" s="13">
        <v>2172</v>
      </c>
      <c r="B2172" s="14">
        <v>44265</v>
      </c>
      <c r="C2172" s="13">
        <v>1.1000000000000014</v>
      </c>
      <c r="D2172" s="13">
        <v>22685.799999999988</v>
      </c>
      <c r="E2172" s="14">
        <v>44264</v>
      </c>
      <c r="F2172" s="13">
        <v>-1.1000000000000014</v>
      </c>
      <c r="G2172" s="13">
        <v>22684.69999999999</v>
      </c>
    </row>
    <row r="2173" spans="1:7">
      <c r="A2173" s="13">
        <v>2173</v>
      </c>
      <c r="B2173" s="14">
        <v>44266</v>
      </c>
      <c r="C2173" s="13">
        <v>5.6999999999999993</v>
      </c>
      <c r="D2173" s="13">
        <v>22691.499999999989</v>
      </c>
      <c r="E2173" s="14">
        <v>44265</v>
      </c>
      <c r="F2173" s="13">
        <v>1.1000000000000014</v>
      </c>
      <c r="G2173" s="13">
        <v>22685.799999999988</v>
      </c>
    </row>
    <row r="2174" spans="1:7">
      <c r="A2174" s="13">
        <v>2174</v>
      </c>
      <c r="B2174" s="14">
        <v>44267</v>
      </c>
      <c r="C2174" s="13">
        <v>6.3999999999999986</v>
      </c>
      <c r="D2174" s="13">
        <v>22697.899999999991</v>
      </c>
      <c r="E2174" s="14">
        <v>44266</v>
      </c>
      <c r="F2174" s="13">
        <v>5.6999999999999993</v>
      </c>
      <c r="G2174" s="13">
        <v>22691.499999999989</v>
      </c>
    </row>
    <row r="2175" spans="1:7">
      <c r="A2175" s="13">
        <v>2175</v>
      </c>
      <c r="B2175" s="14">
        <v>44268</v>
      </c>
      <c r="C2175" s="13">
        <v>7.1000000000000014</v>
      </c>
      <c r="D2175" s="13">
        <v>22704.999999999989</v>
      </c>
      <c r="E2175" s="14">
        <v>44267</v>
      </c>
      <c r="F2175" s="13">
        <v>6.3999999999999986</v>
      </c>
      <c r="G2175" s="13">
        <v>22697.899999999991</v>
      </c>
    </row>
    <row r="2176" spans="1:7">
      <c r="A2176" s="13">
        <v>2176</v>
      </c>
      <c r="B2176" s="14">
        <v>44269</v>
      </c>
      <c r="C2176" s="13">
        <v>4.8000000000000007</v>
      </c>
      <c r="D2176" s="13">
        <v>22709.799999999988</v>
      </c>
      <c r="E2176" s="14">
        <v>44268</v>
      </c>
      <c r="F2176" s="13">
        <v>7.1000000000000014</v>
      </c>
      <c r="G2176" s="13">
        <v>22704.999999999989</v>
      </c>
    </row>
    <row r="2177" spans="1:7">
      <c r="A2177" s="13">
        <v>2177</v>
      </c>
      <c r="B2177" s="14">
        <v>44270</v>
      </c>
      <c r="C2177" s="13">
        <v>3.5</v>
      </c>
      <c r="D2177" s="13">
        <v>22713.299999999988</v>
      </c>
      <c r="E2177" s="14">
        <v>44269</v>
      </c>
      <c r="F2177" s="13">
        <v>4.8000000000000007</v>
      </c>
      <c r="G2177" s="13">
        <v>22709.799999999988</v>
      </c>
    </row>
    <row r="2178" spans="1:7">
      <c r="A2178" s="13">
        <v>2178</v>
      </c>
      <c r="B2178" s="14">
        <v>44271</v>
      </c>
      <c r="C2178" s="13">
        <v>3.3999999999999986</v>
      </c>
      <c r="D2178" s="13">
        <v>22716.69999999999</v>
      </c>
      <c r="E2178" s="14">
        <v>44270</v>
      </c>
      <c r="F2178" s="13">
        <v>3.5</v>
      </c>
      <c r="G2178" s="13">
        <v>22713.299999999988</v>
      </c>
    </row>
    <row r="2179" spans="1:7">
      <c r="A2179" s="13">
        <v>2179</v>
      </c>
      <c r="B2179" s="14">
        <v>44272</v>
      </c>
      <c r="C2179" s="13">
        <v>1.6000000000000014</v>
      </c>
      <c r="D2179" s="13">
        <v>22718.299999999988</v>
      </c>
      <c r="E2179" s="14">
        <v>44271</v>
      </c>
      <c r="F2179" s="13">
        <v>3.3999999999999986</v>
      </c>
      <c r="G2179" s="13">
        <v>22716.69999999999</v>
      </c>
    </row>
    <row r="2180" spans="1:7">
      <c r="A2180" s="13">
        <v>2180</v>
      </c>
      <c r="B2180" s="14">
        <v>44273</v>
      </c>
      <c r="C2180" s="13">
        <v>2.1000000000000014</v>
      </c>
      <c r="D2180" s="13">
        <v>22720.399999999987</v>
      </c>
      <c r="E2180" s="14">
        <v>44272</v>
      </c>
      <c r="F2180" s="13">
        <v>1.6000000000000014</v>
      </c>
      <c r="G2180" s="13">
        <v>22718.299999999988</v>
      </c>
    </row>
    <row r="2181" spans="1:7">
      <c r="A2181" s="13">
        <v>2181</v>
      </c>
      <c r="B2181" s="14">
        <v>44274</v>
      </c>
      <c r="C2181" s="13">
        <v>0.89999999999999858</v>
      </c>
      <c r="D2181" s="13">
        <v>22721.299999999988</v>
      </c>
      <c r="E2181" s="14">
        <v>44273</v>
      </c>
      <c r="F2181" s="13">
        <v>2.1000000000000014</v>
      </c>
      <c r="G2181" s="13">
        <v>22720.399999999987</v>
      </c>
    </row>
    <row r="2182" spans="1:7">
      <c r="A2182" s="13">
        <v>2182</v>
      </c>
      <c r="B2182" s="14">
        <v>44275</v>
      </c>
      <c r="C2182" s="13">
        <v>-2.2000000000000028</v>
      </c>
      <c r="D2182" s="13">
        <v>22719.099999999988</v>
      </c>
      <c r="E2182" s="14">
        <v>44274</v>
      </c>
      <c r="F2182" s="13">
        <v>0.89999999999999858</v>
      </c>
      <c r="G2182" s="13">
        <v>22721.299999999988</v>
      </c>
    </row>
    <row r="2183" spans="1:7">
      <c r="A2183" s="13">
        <v>2183</v>
      </c>
      <c r="B2183" s="14">
        <v>44276</v>
      </c>
      <c r="C2183" s="13">
        <v>2</v>
      </c>
      <c r="D2183" s="13">
        <v>22721.099999999988</v>
      </c>
      <c r="E2183" s="14">
        <v>44275</v>
      </c>
      <c r="F2183" s="13">
        <v>-2.2000000000000028</v>
      </c>
      <c r="G2183" s="13">
        <v>22719.099999999988</v>
      </c>
    </row>
    <row r="2184" spans="1:7">
      <c r="A2184" s="13">
        <v>2184</v>
      </c>
      <c r="B2184" s="14">
        <v>44277</v>
      </c>
      <c r="C2184" s="13">
        <v>3.6000000000000014</v>
      </c>
      <c r="D2184" s="13">
        <v>22724.699999999986</v>
      </c>
      <c r="E2184" s="14">
        <v>44276</v>
      </c>
      <c r="F2184" s="13">
        <v>2</v>
      </c>
      <c r="G2184" s="13">
        <v>22721.099999999988</v>
      </c>
    </row>
    <row r="2185" spans="1:7">
      <c r="A2185" s="13">
        <v>2185</v>
      </c>
      <c r="B2185" s="14">
        <v>44278</v>
      </c>
      <c r="C2185" s="13">
        <v>3.8999999999999986</v>
      </c>
      <c r="D2185" s="13">
        <v>22728.599999999988</v>
      </c>
      <c r="E2185" s="14">
        <v>44277</v>
      </c>
      <c r="F2185" s="13">
        <v>3.6000000000000014</v>
      </c>
      <c r="G2185" s="13">
        <v>22724.699999999986</v>
      </c>
    </row>
    <row r="2186" spans="1:7">
      <c r="A2186" s="13">
        <v>2186</v>
      </c>
      <c r="B2186" s="14">
        <v>44279</v>
      </c>
      <c r="C2186" s="13">
        <v>6.3999999999999986</v>
      </c>
      <c r="D2186" s="13">
        <v>22734.999999999989</v>
      </c>
      <c r="E2186" s="14">
        <v>44278</v>
      </c>
      <c r="F2186" s="13">
        <v>3.8999999999999986</v>
      </c>
      <c r="G2186" s="13">
        <v>22728.599999999988</v>
      </c>
    </row>
    <row r="2187" spans="1:7">
      <c r="A2187" s="13">
        <v>2187</v>
      </c>
      <c r="B2187" s="14">
        <v>44280</v>
      </c>
      <c r="C2187" s="13">
        <v>7.5</v>
      </c>
      <c r="D2187" s="13">
        <v>22742.499999999989</v>
      </c>
      <c r="E2187" s="14">
        <v>44279</v>
      </c>
      <c r="F2187" s="13">
        <v>6.3999999999999986</v>
      </c>
      <c r="G2187" s="13">
        <v>22734.999999999989</v>
      </c>
    </row>
    <row r="2188" spans="1:7">
      <c r="A2188" s="13">
        <v>2188</v>
      </c>
      <c r="B2188" s="14">
        <v>44281</v>
      </c>
      <c r="C2188" s="13">
        <v>10.399999999999999</v>
      </c>
      <c r="D2188" s="13">
        <v>22752.899999999991</v>
      </c>
      <c r="E2188" s="14">
        <v>44280</v>
      </c>
      <c r="F2188" s="13">
        <v>7.5</v>
      </c>
      <c r="G2188" s="13">
        <v>22742.499999999989</v>
      </c>
    </row>
    <row r="2189" spans="1:7">
      <c r="A2189" s="13">
        <v>2189</v>
      </c>
      <c r="B2189" s="14">
        <v>44282</v>
      </c>
      <c r="C2189" s="13">
        <v>7.8000000000000007</v>
      </c>
      <c r="D2189" s="13">
        <v>22760.69999999999</v>
      </c>
      <c r="E2189" s="14">
        <v>44281</v>
      </c>
      <c r="F2189" s="13">
        <v>10.399999999999999</v>
      </c>
      <c r="G2189" s="13">
        <v>22752.899999999991</v>
      </c>
    </row>
    <row r="2190" spans="1:7">
      <c r="A2190" s="13">
        <v>2190</v>
      </c>
      <c r="B2190" s="14">
        <v>44283</v>
      </c>
      <c r="C2190" s="13">
        <v>7</v>
      </c>
      <c r="D2190" s="13">
        <v>22767.69999999999</v>
      </c>
      <c r="E2190" s="14">
        <v>44282</v>
      </c>
      <c r="F2190" s="13">
        <v>7.8000000000000007</v>
      </c>
      <c r="G2190" s="13">
        <v>22760.69999999999</v>
      </c>
    </row>
    <row r="2191" spans="1:7">
      <c r="A2191" s="13">
        <v>2191</v>
      </c>
      <c r="B2191" s="14">
        <v>44284</v>
      </c>
      <c r="C2191" s="13">
        <v>11.8</v>
      </c>
      <c r="D2191" s="13">
        <v>22779.499999999989</v>
      </c>
      <c r="E2191" s="14">
        <v>44283</v>
      </c>
      <c r="F2191" s="13">
        <v>7</v>
      </c>
      <c r="G2191" s="13">
        <v>22767.69999999999</v>
      </c>
    </row>
    <row r="2192" spans="1:7">
      <c r="A2192" s="13">
        <v>2192</v>
      </c>
      <c r="B2192" s="14">
        <v>44285</v>
      </c>
      <c r="C2192" s="13">
        <v>13.3</v>
      </c>
      <c r="D2192" s="13">
        <v>22792.799999999988</v>
      </c>
      <c r="E2192" s="14">
        <v>44284</v>
      </c>
      <c r="F2192" s="13">
        <v>11.8</v>
      </c>
      <c r="G2192" s="13">
        <v>22779.499999999989</v>
      </c>
    </row>
    <row r="2193" spans="1:7">
      <c r="A2193" s="13">
        <v>2193</v>
      </c>
      <c r="B2193" s="14">
        <v>44286</v>
      </c>
      <c r="C2193" s="13">
        <v>14.2</v>
      </c>
      <c r="D2193" s="13">
        <v>22806.999999999989</v>
      </c>
      <c r="E2193" s="14">
        <v>44285</v>
      </c>
      <c r="F2193" s="13">
        <v>13.3</v>
      </c>
      <c r="G2193" s="13">
        <v>22792.799999999988</v>
      </c>
    </row>
    <row r="2194" spans="1:7">
      <c r="A2194" s="13">
        <v>2194</v>
      </c>
      <c r="B2194" s="14">
        <v>44287</v>
      </c>
      <c r="C2194" s="13">
        <v>14</v>
      </c>
      <c r="D2194" s="13">
        <v>22820.999999999989</v>
      </c>
      <c r="E2194" s="24">
        <v>44286</v>
      </c>
      <c r="F2194" s="14"/>
      <c r="G2194" s="13"/>
    </row>
    <row r="2195" spans="1:7">
      <c r="A2195" s="13">
        <v>2195</v>
      </c>
      <c r="B2195" s="14">
        <v>44288</v>
      </c>
      <c r="C2195" s="13">
        <v>7.1999999999999993</v>
      </c>
      <c r="D2195" s="13">
        <v>22828.19999999999</v>
      </c>
      <c r="E2195" s="14">
        <v>44287</v>
      </c>
      <c r="F2195" s="13">
        <v>14</v>
      </c>
      <c r="G2195" s="13">
        <v>22820.999999999989</v>
      </c>
    </row>
    <row r="2196" spans="1:7">
      <c r="A2196" s="13">
        <v>2196</v>
      </c>
      <c r="B2196" s="14">
        <v>44289</v>
      </c>
      <c r="C2196" s="13">
        <v>5.1000000000000014</v>
      </c>
      <c r="D2196" s="13">
        <v>22833.299999999988</v>
      </c>
      <c r="E2196" s="14">
        <v>44288</v>
      </c>
      <c r="F2196" s="13">
        <v>7.1999999999999993</v>
      </c>
      <c r="G2196" s="13">
        <v>22828.19999999999</v>
      </c>
    </row>
    <row r="2197" spans="1:7">
      <c r="A2197" s="13">
        <v>2197</v>
      </c>
      <c r="B2197" s="14">
        <v>44290</v>
      </c>
      <c r="C2197" s="13">
        <v>4.5</v>
      </c>
      <c r="D2197" s="13">
        <v>22837.799999999988</v>
      </c>
      <c r="E2197" s="14">
        <v>44289</v>
      </c>
      <c r="F2197" s="13">
        <v>5.1000000000000014</v>
      </c>
      <c r="G2197" s="13">
        <v>22833.299999999988</v>
      </c>
    </row>
    <row r="2198" spans="1:7">
      <c r="A2198" s="13">
        <v>2198</v>
      </c>
      <c r="B2198" s="14">
        <v>44291</v>
      </c>
      <c r="C2198" s="13">
        <v>4.6000000000000014</v>
      </c>
      <c r="D2198" s="13">
        <v>22842.399999999987</v>
      </c>
      <c r="E2198" s="14">
        <v>44290</v>
      </c>
      <c r="F2198" s="13">
        <v>4.5</v>
      </c>
      <c r="G2198" s="13">
        <v>22837.799999999988</v>
      </c>
    </row>
    <row r="2199" spans="1:7">
      <c r="A2199" s="13">
        <v>2199</v>
      </c>
      <c r="B2199" s="14">
        <v>44292</v>
      </c>
      <c r="C2199" s="13">
        <v>0.19999999999999929</v>
      </c>
      <c r="D2199" s="13">
        <v>22842.599999999988</v>
      </c>
      <c r="E2199" s="14">
        <v>44291</v>
      </c>
      <c r="F2199" s="13">
        <v>4.6000000000000014</v>
      </c>
      <c r="G2199" s="13">
        <v>22842.399999999987</v>
      </c>
    </row>
    <row r="2200" spans="1:7">
      <c r="A2200" s="13">
        <v>2200</v>
      </c>
      <c r="B2200" s="14">
        <v>44293</v>
      </c>
      <c r="C2200" s="13">
        <v>1.8999999999999986</v>
      </c>
      <c r="D2200" s="13">
        <v>22844.499999999989</v>
      </c>
      <c r="E2200" s="14">
        <v>44292</v>
      </c>
      <c r="F2200" s="13">
        <v>0.19999999999999929</v>
      </c>
      <c r="G2200" s="13">
        <v>22842.599999999988</v>
      </c>
    </row>
    <row r="2201" spans="1:7">
      <c r="A2201" s="13">
        <v>2201</v>
      </c>
      <c r="B2201" s="14">
        <v>44294</v>
      </c>
      <c r="C2201" s="13">
        <v>3.1999999999999993</v>
      </c>
      <c r="D2201" s="13">
        <v>22847.69999999999</v>
      </c>
      <c r="E2201" s="14">
        <v>44293</v>
      </c>
      <c r="F2201" s="13">
        <v>1.8999999999999986</v>
      </c>
      <c r="G2201" s="13">
        <v>22844.499999999989</v>
      </c>
    </row>
    <row r="2202" spans="1:7">
      <c r="A2202" s="13">
        <v>2202</v>
      </c>
      <c r="B2202" s="14">
        <v>44295</v>
      </c>
      <c r="C2202" s="13">
        <v>5.6000000000000014</v>
      </c>
      <c r="D2202" s="13">
        <v>22853.299999999988</v>
      </c>
      <c r="E2202" s="14">
        <v>44294</v>
      </c>
      <c r="F2202" s="13">
        <v>3.1999999999999993</v>
      </c>
      <c r="G2202" s="13">
        <v>22847.69999999999</v>
      </c>
    </row>
    <row r="2203" spans="1:7">
      <c r="A2203" s="13">
        <v>2203</v>
      </c>
      <c r="B2203" s="14">
        <v>44296</v>
      </c>
      <c r="C2203" s="13">
        <v>9.6000000000000014</v>
      </c>
      <c r="D2203" s="13">
        <v>22862.899999999987</v>
      </c>
      <c r="E2203" s="14">
        <v>44295</v>
      </c>
      <c r="F2203" s="13">
        <v>5.6000000000000014</v>
      </c>
      <c r="G2203" s="13">
        <v>22853.299999999988</v>
      </c>
    </row>
    <row r="2204" spans="1:7">
      <c r="A2204" s="13">
        <v>2204</v>
      </c>
      <c r="B2204" s="14">
        <v>44297</v>
      </c>
      <c r="C2204" s="13">
        <v>11.7</v>
      </c>
      <c r="D2204" s="13">
        <v>22874.599999999988</v>
      </c>
      <c r="E2204" s="14">
        <v>44296</v>
      </c>
      <c r="F2204" s="13">
        <v>9.6000000000000014</v>
      </c>
      <c r="G2204" s="13">
        <v>22862.899999999987</v>
      </c>
    </row>
    <row r="2205" spans="1:7">
      <c r="A2205" s="13">
        <v>2205</v>
      </c>
      <c r="B2205" s="14">
        <v>44298</v>
      </c>
      <c r="C2205" s="13">
        <v>4.3000000000000007</v>
      </c>
      <c r="D2205" s="13">
        <v>22878.899999999987</v>
      </c>
      <c r="E2205" s="14">
        <v>44297</v>
      </c>
      <c r="F2205" s="13">
        <v>11.7</v>
      </c>
      <c r="G2205" s="13">
        <v>22874.599999999988</v>
      </c>
    </row>
    <row r="2206" spans="1:7">
      <c r="A2206" s="13">
        <v>2206</v>
      </c>
      <c r="B2206" s="14">
        <v>44299</v>
      </c>
      <c r="C2206" s="13">
        <v>4</v>
      </c>
      <c r="D2206" s="13">
        <v>22882.899999999987</v>
      </c>
      <c r="E2206" s="14">
        <v>44298</v>
      </c>
      <c r="F2206" s="13">
        <v>4.3000000000000007</v>
      </c>
      <c r="G2206" s="13">
        <v>22878.899999999987</v>
      </c>
    </row>
    <row r="2207" spans="1:7">
      <c r="A2207" s="13">
        <v>2207</v>
      </c>
      <c r="B2207" s="14">
        <v>44300</v>
      </c>
      <c r="C2207" s="13">
        <v>3.8000000000000007</v>
      </c>
      <c r="D2207" s="13">
        <v>22886.699999999986</v>
      </c>
      <c r="E2207" s="14">
        <v>44299</v>
      </c>
      <c r="F2207" s="13">
        <v>4</v>
      </c>
      <c r="G2207" s="13">
        <v>22882.899999999987</v>
      </c>
    </row>
    <row r="2208" spans="1:7">
      <c r="A2208" s="13">
        <v>2208</v>
      </c>
      <c r="B2208" s="14">
        <v>44301</v>
      </c>
      <c r="C2208" s="13">
        <v>2</v>
      </c>
      <c r="D2208" s="13">
        <v>22888.699999999986</v>
      </c>
      <c r="E2208" s="14">
        <v>44300</v>
      </c>
      <c r="F2208" s="13">
        <v>3.8000000000000007</v>
      </c>
      <c r="G2208" s="13">
        <v>22886.699999999986</v>
      </c>
    </row>
    <row r="2209" spans="1:7">
      <c r="A2209" s="13">
        <v>2209</v>
      </c>
      <c r="B2209" s="14">
        <v>44302</v>
      </c>
      <c r="C2209" s="13">
        <v>2.5</v>
      </c>
      <c r="D2209" s="13">
        <v>22891.199999999986</v>
      </c>
      <c r="E2209" s="14">
        <v>44301</v>
      </c>
      <c r="F2209" s="13">
        <v>2</v>
      </c>
      <c r="G2209" s="13">
        <v>22888.699999999986</v>
      </c>
    </row>
    <row r="2210" spans="1:7">
      <c r="A2210" s="13">
        <v>2210</v>
      </c>
      <c r="B2210" s="14">
        <v>44303</v>
      </c>
      <c r="C2210" s="13">
        <v>3.6999999999999993</v>
      </c>
      <c r="D2210" s="13">
        <v>22894.899999999987</v>
      </c>
      <c r="E2210" s="14">
        <v>44302</v>
      </c>
      <c r="F2210" s="13">
        <v>2.5</v>
      </c>
      <c r="G2210" s="13">
        <v>22891.199999999986</v>
      </c>
    </row>
    <row r="2211" spans="1:7">
      <c r="A2211" s="13">
        <v>2211</v>
      </c>
      <c r="B2211" s="14">
        <v>44304</v>
      </c>
      <c r="C2211" s="13">
        <v>6.8999999999999986</v>
      </c>
      <c r="D2211" s="13">
        <v>22901.799999999988</v>
      </c>
      <c r="E2211" s="14">
        <v>44303</v>
      </c>
      <c r="F2211" s="13">
        <v>3.6999999999999993</v>
      </c>
      <c r="G2211" s="13">
        <v>22894.899999999987</v>
      </c>
    </row>
    <row r="2212" spans="1:7">
      <c r="A2212" s="13">
        <v>2212</v>
      </c>
      <c r="B2212" s="14">
        <v>44305</v>
      </c>
      <c r="C2212" s="13">
        <v>8</v>
      </c>
      <c r="D2212" s="13">
        <v>22909.799999999988</v>
      </c>
      <c r="E2212" s="14">
        <v>44304</v>
      </c>
      <c r="F2212" s="13">
        <v>6.8999999999999986</v>
      </c>
      <c r="G2212" s="13">
        <v>22901.799999999988</v>
      </c>
    </row>
    <row r="2213" spans="1:7">
      <c r="A2213" s="13">
        <v>2213</v>
      </c>
      <c r="B2213" s="14">
        <v>44306</v>
      </c>
      <c r="C2213" s="13">
        <v>9.6999999999999993</v>
      </c>
      <c r="D2213" s="13">
        <v>22919.499999999989</v>
      </c>
      <c r="E2213" s="14">
        <v>44305</v>
      </c>
      <c r="F2213" s="13">
        <v>8</v>
      </c>
      <c r="G2213" s="13">
        <v>22909.799999999988</v>
      </c>
    </row>
    <row r="2214" spans="1:7">
      <c r="A2214" s="13">
        <v>2214</v>
      </c>
      <c r="B2214" s="14">
        <v>44307</v>
      </c>
      <c r="C2214" s="13">
        <v>10.199999999999999</v>
      </c>
      <c r="D2214" s="13">
        <v>22929.69999999999</v>
      </c>
      <c r="E2214" s="14">
        <v>44306</v>
      </c>
      <c r="F2214" s="13">
        <v>9.6999999999999993</v>
      </c>
      <c r="G2214" s="13">
        <v>22919.499999999989</v>
      </c>
    </row>
    <row r="2215" spans="1:7">
      <c r="A2215" s="13">
        <v>2215</v>
      </c>
      <c r="B2215" s="14">
        <v>44308</v>
      </c>
      <c r="C2215" s="13">
        <v>7.1999999999999993</v>
      </c>
      <c r="D2215" s="13">
        <v>22936.899999999991</v>
      </c>
      <c r="E2215" s="14">
        <v>44307</v>
      </c>
      <c r="F2215" s="13">
        <v>10.199999999999999</v>
      </c>
      <c r="G2215" s="13">
        <v>22929.69999999999</v>
      </c>
    </row>
    <row r="2216" spans="1:7">
      <c r="A2216" s="13">
        <v>2216</v>
      </c>
      <c r="B2216" s="14">
        <v>44309</v>
      </c>
      <c r="C2216" s="13">
        <v>6.8000000000000007</v>
      </c>
      <c r="D2216" s="13">
        <v>22943.69999999999</v>
      </c>
      <c r="E2216" s="14">
        <v>44308</v>
      </c>
      <c r="F2216" s="13">
        <v>7.1999999999999993</v>
      </c>
      <c r="G2216" s="13">
        <v>22936.899999999991</v>
      </c>
    </row>
    <row r="2217" spans="1:7">
      <c r="A2217" s="13">
        <v>2217</v>
      </c>
      <c r="B2217" s="14">
        <v>44310</v>
      </c>
      <c r="C2217" s="13">
        <v>7.3000000000000007</v>
      </c>
      <c r="D2217" s="13">
        <v>22950.999999999989</v>
      </c>
      <c r="E2217" s="14">
        <v>44309</v>
      </c>
      <c r="F2217" s="13">
        <v>6.8000000000000007</v>
      </c>
      <c r="G2217" s="13">
        <v>22943.69999999999</v>
      </c>
    </row>
    <row r="2218" spans="1:7">
      <c r="A2218" s="13">
        <v>2218</v>
      </c>
      <c r="B2218" s="14">
        <v>44311</v>
      </c>
      <c r="C2218" s="13">
        <v>6.8999999999999986</v>
      </c>
      <c r="D2218" s="13">
        <v>22957.899999999991</v>
      </c>
      <c r="E2218" s="14">
        <v>44310</v>
      </c>
      <c r="F2218" s="13">
        <v>7.3000000000000007</v>
      </c>
      <c r="G2218" s="13">
        <v>22950.999999999989</v>
      </c>
    </row>
    <row r="2219" spans="1:7">
      <c r="A2219" s="13">
        <v>2219</v>
      </c>
      <c r="B2219" s="14">
        <v>44312</v>
      </c>
      <c r="C2219" s="13">
        <v>5.1999999999999993</v>
      </c>
      <c r="D2219" s="13">
        <v>22963.099999999991</v>
      </c>
      <c r="E2219" s="14">
        <v>44311</v>
      </c>
      <c r="F2219" s="13">
        <v>6.8999999999999986</v>
      </c>
      <c r="G2219" s="13">
        <v>22957.899999999991</v>
      </c>
    </row>
    <row r="2220" spans="1:7">
      <c r="A2220" s="13">
        <v>2220</v>
      </c>
      <c r="B2220" s="14">
        <v>44313</v>
      </c>
      <c r="C2220" s="13">
        <v>6.8999999999999986</v>
      </c>
      <c r="D2220" s="13">
        <v>22969.999999999993</v>
      </c>
      <c r="E2220" s="14">
        <v>44312</v>
      </c>
      <c r="F2220" s="13">
        <v>5.1999999999999993</v>
      </c>
      <c r="G2220" s="13">
        <v>22963.099999999991</v>
      </c>
    </row>
    <row r="2221" spans="1:7">
      <c r="A2221" s="13">
        <v>2221</v>
      </c>
      <c r="B2221" s="14">
        <v>44314</v>
      </c>
      <c r="C2221" s="13">
        <v>10.899999999999999</v>
      </c>
      <c r="D2221" s="13">
        <v>22980.899999999994</v>
      </c>
      <c r="E2221" s="14">
        <v>44313</v>
      </c>
      <c r="F2221" s="13">
        <v>6.8999999999999986</v>
      </c>
      <c r="G2221" s="13">
        <v>22969.999999999993</v>
      </c>
    </row>
    <row r="2222" spans="1:7">
      <c r="A2222" s="13">
        <v>2222</v>
      </c>
      <c r="B2222" s="14">
        <v>44315</v>
      </c>
      <c r="C2222" s="13">
        <v>12.7</v>
      </c>
      <c r="D2222" s="13">
        <v>22993.599999999995</v>
      </c>
      <c r="E2222" s="14">
        <v>44314</v>
      </c>
      <c r="F2222" s="13">
        <v>10.899999999999999</v>
      </c>
      <c r="G2222" s="13">
        <v>22980.899999999994</v>
      </c>
    </row>
    <row r="2223" spans="1:7">
      <c r="A2223" s="13">
        <v>2223</v>
      </c>
      <c r="B2223" s="14">
        <v>44316</v>
      </c>
      <c r="C2223" s="13">
        <v>11.600000000000001</v>
      </c>
      <c r="D2223" s="13">
        <v>23005.199999999993</v>
      </c>
      <c r="E2223" s="14">
        <v>44315</v>
      </c>
      <c r="F2223" s="13">
        <v>12.7</v>
      </c>
      <c r="G2223" s="13">
        <v>22993.599999999995</v>
      </c>
    </row>
    <row r="2224" spans="1:7">
      <c r="A2224" s="13">
        <v>2224</v>
      </c>
      <c r="B2224" s="14">
        <v>44317</v>
      </c>
      <c r="C2224" s="13">
        <v>9.8000000000000007</v>
      </c>
      <c r="D2224" s="13">
        <v>23014.999999999993</v>
      </c>
      <c r="E2224" s="14">
        <v>44316</v>
      </c>
      <c r="F2224" s="14"/>
      <c r="G2224" s="13"/>
    </row>
    <row r="2225" spans="1:7">
      <c r="A2225" s="13">
        <v>2225</v>
      </c>
      <c r="B2225" s="14">
        <v>44318</v>
      </c>
      <c r="C2225" s="13">
        <v>7.8000000000000007</v>
      </c>
      <c r="D2225" s="13">
        <v>23022.799999999992</v>
      </c>
      <c r="E2225" s="14">
        <v>44317</v>
      </c>
      <c r="F2225" s="13">
        <v>9.8000000000000007</v>
      </c>
      <c r="G2225" s="13">
        <v>23014.999999999993</v>
      </c>
    </row>
    <row r="2226" spans="1:7">
      <c r="A2226" s="13">
        <v>2226</v>
      </c>
      <c r="B2226" s="14">
        <v>44319</v>
      </c>
      <c r="C2226" s="13">
        <v>7.6000000000000014</v>
      </c>
      <c r="D2226" s="13">
        <v>23030.399999999991</v>
      </c>
      <c r="E2226" s="14">
        <v>44318</v>
      </c>
      <c r="F2226" s="13">
        <v>7.8000000000000007</v>
      </c>
      <c r="G2226" s="13">
        <v>23022.799999999992</v>
      </c>
    </row>
    <row r="2227" spans="1:7">
      <c r="A2227" s="13">
        <v>2227</v>
      </c>
      <c r="B2227" s="14">
        <v>44320</v>
      </c>
      <c r="C2227" s="13">
        <v>11</v>
      </c>
      <c r="D2227" s="13">
        <v>23041.399999999991</v>
      </c>
      <c r="E2227" s="14">
        <v>44319</v>
      </c>
      <c r="F2227" s="13">
        <v>7.6000000000000014</v>
      </c>
      <c r="G2227" s="13">
        <v>23030.399999999991</v>
      </c>
    </row>
    <row r="2228" spans="1:7">
      <c r="A2228" s="13">
        <v>2228</v>
      </c>
      <c r="B2228" s="14">
        <v>44321</v>
      </c>
      <c r="C2228" s="13">
        <v>9.8999999999999986</v>
      </c>
      <c r="D2228" s="13">
        <v>23051.299999999992</v>
      </c>
      <c r="E2228" s="14">
        <v>44320</v>
      </c>
      <c r="F2228" s="13">
        <v>11</v>
      </c>
      <c r="G2228" s="13">
        <v>23041.399999999991</v>
      </c>
    </row>
    <row r="2229" spans="1:7">
      <c r="A2229" s="13">
        <v>2229</v>
      </c>
      <c r="B2229" s="14">
        <v>44322</v>
      </c>
      <c r="C2229" s="13">
        <v>7.6999999999999993</v>
      </c>
      <c r="D2229" s="13">
        <v>23058.999999999993</v>
      </c>
      <c r="E2229" s="14">
        <v>44321</v>
      </c>
      <c r="F2229" s="13">
        <v>9.8999999999999986</v>
      </c>
      <c r="G2229" s="13">
        <v>23051.299999999992</v>
      </c>
    </row>
    <row r="2230" spans="1:7">
      <c r="A2230" s="13">
        <v>2230</v>
      </c>
      <c r="B2230" s="14">
        <v>44323</v>
      </c>
      <c r="C2230" s="13">
        <v>7.6000000000000014</v>
      </c>
      <c r="D2230" s="13">
        <v>23066.599999999991</v>
      </c>
      <c r="E2230" s="14">
        <v>44322</v>
      </c>
      <c r="F2230" s="13">
        <v>7.6999999999999993</v>
      </c>
      <c r="G2230" s="13">
        <v>23058.999999999993</v>
      </c>
    </row>
    <row r="2231" spans="1:7">
      <c r="A2231" s="13">
        <v>2231</v>
      </c>
      <c r="B2231" s="14">
        <v>44324</v>
      </c>
      <c r="C2231" s="13">
        <v>8.5</v>
      </c>
      <c r="D2231" s="13">
        <v>23075.099999999991</v>
      </c>
      <c r="E2231" s="14">
        <v>44323</v>
      </c>
      <c r="F2231" s="13">
        <v>7.6000000000000014</v>
      </c>
      <c r="G2231" s="13">
        <v>23066.599999999991</v>
      </c>
    </row>
    <row r="2232" spans="1:7">
      <c r="A2232" s="13">
        <v>2232</v>
      </c>
      <c r="B2232" s="14">
        <v>44325</v>
      </c>
      <c r="C2232" s="13">
        <v>14.9</v>
      </c>
      <c r="D2232" s="13">
        <v>23089.999999999993</v>
      </c>
      <c r="E2232" s="14">
        <v>44324</v>
      </c>
      <c r="F2232" s="13">
        <v>8.5</v>
      </c>
      <c r="G2232" s="13">
        <v>23075.099999999991</v>
      </c>
    </row>
    <row r="2233" spans="1:7">
      <c r="A2233" s="13">
        <v>2233</v>
      </c>
      <c r="B2233" s="14">
        <v>44326</v>
      </c>
      <c r="C2233" s="13">
        <v>18.899999999999999</v>
      </c>
      <c r="D2233" s="13">
        <v>23108.899999999994</v>
      </c>
      <c r="E2233" s="14">
        <v>44325</v>
      </c>
      <c r="F2233" s="13">
        <v>14.9</v>
      </c>
      <c r="G2233" s="13">
        <v>23089.999999999993</v>
      </c>
    </row>
    <row r="2234" spans="1:7">
      <c r="A2234" s="13">
        <v>2234</v>
      </c>
      <c r="B2234" s="14">
        <v>44327</v>
      </c>
      <c r="C2234" s="13">
        <v>21</v>
      </c>
      <c r="D2234" s="13">
        <v>23129.899999999994</v>
      </c>
      <c r="E2234" s="14">
        <v>44326</v>
      </c>
      <c r="F2234" s="13">
        <v>18.899999999999999</v>
      </c>
      <c r="G2234" s="13">
        <v>23108.899999999994</v>
      </c>
    </row>
    <row r="2235" spans="1:7">
      <c r="A2235" s="13">
        <v>2235</v>
      </c>
      <c r="B2235" s="14">
        <v>44328</v>
      </c>
      <c r="C2235" s="13">
        <v>15.1</v>
      </c>
      <c r="D2235" s="13">
        <v>23144.999999999993</v>
      </c>
      <c r="E2235" s="14">
        <v>44327</v>
      </c>
      <c r="F2235" s="13">
        <v>21</v>
      </c>
      <c r="G2235" s="13">
        <v>23129.899999999994</v>
      </c>
    </row>
    <row r="2236" spans="1:7">
      <c r="A2236" s="13">
        <v>2236</v>
      </c>
      <c r="B2236" s="14">
        <v>44329</v>
      </c>
      <c r="C2236" s="13">
        <v>10.600000000000001</v>
      </c>
      <c r="D2236" s="13">
        <v>23155.599999999991</v>
      </c>
      <c r="E2236" s="14">
        <v>44328</v>
      </c>
      <c r="F2236" s="13">
        <v>15.1</v>
      </c>
      <c r="G2236" s="13">
        <v>23144.999999999993</v>
      </c>
    </row>
    <row r="2237" spans="1:7">
      <c r="A2237" s="13">
        <v>2237</v>
      </c>
      <c r="B2237" s="14">
        <v>44330</v>
      </c>
      <c r="C2237" s="13">
        <v>10.7</v>
      </c>
      <c r="D2237" s="13">
        <v>23166.299999999992</v>
      </c>
      <c r="E2237" s="14">
        <v>44329</v>
      </c>
      <c r="F2237" s="13">
        <v>10.600000000000001</v>
      </c>
      <c r="G2237" s="13">
        <v>23155.599999999991</v>
      </c>
    </row>
    <row r="2238" spans="1:7">
      <c r="A2238" s="13">
        <v>2238</v>
      </c>
      <c r="B2238" s="14">
        <v>44331</v>
      </c>
      <c r="C2238" s="13">
        <v>11.600000000000001</v>
      </c>
      <c r="D2238" s="13">
        <v>23177.899999999991</v>
      </c>
      <c r="E2238" s="14">
        <v>44330</v>
      </c>
      <c r="F2238" s="13">
        <v>10.7</v>
      </c>
      <c r="G2238" s="13">
        <v>23166.299999999992</v>
      </c>
    </row>
    <row r="2239" spans="1:7">
      <c r="A2239" s="13">
        <v>2239</v>
      </c>
      <c r="B2239" s="14">
        <v>44332</v>
      </c>
      <c r="C2239" s="13">
        <v>12.399999999999999</v>
      </c>
      <c r="D2239" s="13">
        <v>23190.299999999992</v>
      </c>
      <c r="E2239" s="14">
        <v>44331</v>
      </c>
      <c r="F2239" s="13">
        <v>11.600000000000001</v>
      </c>
      <c r="G2239" s="13">
        <v>23177.899999999991</v>
      </c>
    </row>
    <row r="2240" spans="1:7">
      <c r="A2240" s="13">
        <v>2240</v>
      </c>
      <c r="B2240" s="14">
        <v>44333</v>
      </c>
      <c r="C2240" s="13">
        <v>11.899999999999999</v>
      </c>
      <c r="D2240" s="13">
        <v>23202.199999999993</v>
      </c>
      <c r="E2240" s="14">
        <v>44332</v>
      </c>
      <c r="F2240" s="13">
        <v>12.399999999999999</v>
      </c>
      <c r="G2240" s="13">
        <v>23190.299999999992</v>
      </c>
    </row>
    <row r="2241" spans="1:7">
      <c r="A2241" s="13">
        <v>2241</v>
      </c>
      <c r="B2241" s="14">
        <v>44334</v>
      </c>
      <c r="C2241" s="13">
        <v>12.399999999999999</v>
      </c>
      <c r="D2241" s="13">
        <v>23214.599999999995</v>
      </c>
      <c r="E2241" s="14">
        <v>44333</v>
      </c>
      <c r="F2241" s="13">
        <v>11.899999999999999</v>
      </c>
      <c r="G2241" s="13">
        <v>23202.199999999993</v>
      </c>
    </row>
    <row r="2242" spans="1:7">
      <c r="A2242" s="13">
        <v>2242</v>
      </c>
      <c r="B2242" s="14">
        <v>44335</v>
      </c>
      <c r="C2242" s="13">
        <v>10.600000000000001</v>
      </c>
      <c r="D2242" s="13">
        <v>23225.199999999993</v>
      </c>
      <c r="E2242" s="14">
        <v>44334</v>
      </c>
      <c r="F2242" s="13">
        <v>12.399999999999999</v>
      </c>
      <c r="G2242" s="13">
        <v>23214.599999999995</v>
      </c>
    </row>
    <row r="2243" spans="1:7">
      <c r="A2243" s="13">
        <v>2243</v>
      </c>
      <c r="B2243" s="14">
        <v>44336</v>
      </c>
      <c r="C2243" s="13">
        <v>10.199999999999999</v>
      </c>
      <c r="D2243" s="13">
        <v>23235.399999999994</v>
      </c>
      <c r="E2243" s="14">
        <v>44335</v>
      </c>
      <c r="F2243" s="13">
        <v>10.600000000000001</v>
      </c>
      <c r="G2243" s="13">
        <v>23225.199999999993</v>
      </c>
    </row>
    <row r="2244" spans="1:7">
      <c r="A2244" s="13">
        <v>2244</v>
      </c>
      <c r="B2244" s="14">
        <v>44337</v>
      </c>
      <c r="C2244" s="13">
        <v>12.5</v>
      </c>
      <c r="D2244" s="13">
        <v>23247.899999999994</v>
      </c>
      <c r="E2244" s="14">
        <v>44336</v>
      </c>
      <c r="F2244" s="13">
        <v>10.199999999999999</v>
      </c>
      <c r="G2244" s="13">
        <v>23235.399999999994</v>
      </c>
    </row>
    <row r="2245" spans="1:7">
      <c r="A2245" s="13">
        <v>2245</v>
      </c>
      <c r="B2245" s="14">
        <v>44338</v>
      </c>
      <c r="C2245" s="13">
        <v>12.899999999999999</v>
      </c>
      <c r="D2245" s="13">
        <v>23260.799999999996</v>
      </c>
      <c r="E2245" s="14">
        <v>44337</v>
      </c>
      <c r="F2245" s="13">
        <v>12.5</v>
      </c>
      <c r="G2245" s="13">
        <v>23247.899999999994</v>
      </c>
    </row>
    <row r="2246" spans="1:7">
      <c r="A2246" s="13">
        <v>2246</v>
      </c>
      <c r="B2246" s="14">
        <v>44339</v>
      </c>
      <c r="E2246" s="14">
        <v>44338</v>
      </c>
      <c r="F2246" s="13">
        <v>12.899999999999999</v>
      </c>
      <c r="G2246" s="13">
        <v>23260.799999999996</v>
      </c>
    </row>
    <row r="2247" spans="1:7">
      <c r="A2247" s="13">
        <v>2247</v>
      </c>
      <c r="B2247" s="14">
        <v>44340</v>
      </c>
      <c r="E2247" s="14">
        <v>44339</v>
      </c>
      <c r="F2247" s="13"/>
      <c r="G2247" s="13"/>
    </row>
    <row r="2248" spans="1:7">
      <c r="A2248" s="13">
        <v>2248</v>
      </c>
      <c r="B2248" s="14">
        <v>44341</v>
      </c>
      <c r="E2248" s="14">
        <v>44340</v>
      </c>
      <c r="F2248" s="13"/>
      <c r="G2248" s="13"/>
    </row>
    <row r="2249" spans="1:7">
      <c r="A2249" s="13">
        <v>2249</v>
      </c>
      <c r="B2249" s="14">
        <v>44342</v>
      </c>
      <c r="E2249" s="14">
        <v>44341</v>
      </c>
      <c r="F2249" s="13"/>
      <c r="G2249" s="13"/>
    </row>
    <row r="2250" spans="1:7">
      <c r="A2250" s="13">
        <v>2250</v>
      </c>
      <c r="B2250" s="14">
        <v>44343</v>
      </c>
      <c r="E2250" s="14">
        <v>44342</v>
      </c>
      <c r="F2250" s="13"/>
      <c r="G2250" s="13"/>
    </row>
    <row r="2251" spans="1:7">
      <c r="A2251" s="13">
        <v>2251</v>
      </c>
      <c r="B2251" s="13"/>
      <c r="E2251" s="14">
        <v>44439</v>
      </c>
      <c r="F2251" s="14"/>
      <c r="G2251" s="13"/>
    </row>
    <row r="2252" spans="1:7">
      <c r="A2252" s="13">
        <v>2252</v>
      </c>
      <c r="B2252" s="13"/>
      <c r="E2252" s="13"/>
      <c r="F2252" s="13"/>
      <c r="G2252" s="13"/>
    </row>
    <row r="2253" spans="1:7">
      <c r="A2253" s="13">
        <v>2253</v>
      </c>
      <c r="B2253" s="24">
        <v>43312</v>
      </c>
      <c r="C2253" s="14"/>
      <c r="E2253" s="14">
        <v>43312</v>
      </c>
      <c r="F2253" s="13">
        <v>26.9</v>
      </c>
      <c r="G2253" s="13">
        <v>13111.500000000005</v>
      </c>
    </row>
    <row r="2254" spans="1:7">
      <c r="A2254" s="13">
        <v>2254</v>
      </c>
      <c r="B2254" s="14">
        <v>43343</v>
      </c>
      <c r="C2254" s="8">
        <f>(G2254-G2253)/(E2254-E2253)</f>
        <v>22.174193548387144</v>
      </c>
      <c r="E2254" s="14">
        <v>43343</v>
      </c>
      <c r="F2254" s="13">
        <v>15.8</v>
      </c>
      <c r="G2254" s="13">
        <v>13798.900000000007</v>
      </c>
    </row>
    <row r="2255" spans="1:7">
      <c r="A2255" s="13">
        <v>2255</v>
      </c>
      <c r="B2255" s="24">
        <v>43373</v>
      </c>
      <c r="C2255" s="8">
        <f t="shared" ref="C2255:C2286" si="0">(G2255-G2254)/(E2255-E2254)</f>
        <v>16.290000000000084</v>
      </c>
      <c r="E2255" s="14">
        <v>43373</v>
      </c>
      <c r="F2255" s="13">
        <v>9.1999999999999993</v>
      </c>
      <c r="G2255" s="13">
        <v>14287.600000000009</v>
      </c>
    </row>
    <row r="2256" spans="1:7">
      <c r="A2256" s="13">
        <v>2256</v>
      </c>
      <c r="B2256" s="14">
        <v>43404</v>
      </c>
      <c r="C2256" s="8">
        <f t="shared" si="0"/>
        <v>10.941935483870932</v>
      </c>
      <c r="E2256" s="14">
        <v>43404</v>
      </c>
      <c r="F2256" s="13">
        <v>8.6000000000000014</v>
      </c>
      <c r="G2256" s="13">
        <v>14626.800000000008</v>
      </c>
    </row>
    <row r="2257" spans="1:7">
      <c r="A2257" s="13">
        <v>2257</v>
      </c>
      <c r="B2257" s="24">
        <v>43434</v>
      </c>
      <c r="C2257" s="8">
        <f t="shared" si="0"/>
        <v>4.6500000000000608</v>
      </c>
      <c r="D2257" s="13">
        <v>4.2866666666666786</v>
      </c>
      <c r="E2257" s="14">
        <v>43434</v>
      </c>
      <c r="F2257" s="13">
        <v>-2.2999999999999972</v>
      </c>
      <c r="G2257" s="13">
        <v>14766.30000000001</v>
      </c>
    </row>
    <row r="2258" spans="1:7">
      <c r="A2258" s="13">
        <v>2258</v>
      </c>
      <c r="B2258" s="14">
        <v>43465</v>
      </c>
      <c r="C2258" s="8">
        <f t="shared" si="0"/>
        <v>2.980645161290076</v>
      </c>
      <c r="D2258" s="13">
        <v>3.2290322580642932</v>
      </c>
      <c r="E2258" s="14">
        <v>43465</v>
      </c>
      <c r="F2258" s="13">
        <v>4.6000000000000014</v>
      </c>
      <c r="G2258" s="13">
        <v>14858.700000000003</v>
      </c>
    </row>
    <row r="2259" spans="1:7">
      <c r="A2259" s="13">
        <v>2259</v>
      </c>
      <c r="B2259" s="24">
        <v>43496</v>
      </c>
      <c r="C2259" s="8">
        <f t="shared" si="0"/>
        <v>0.16129032258052781</v>
      </c>
      <c r="D2259" s="13">
        <v>-1.2903225806557232E-2</v>
      </c>
      <c r="E2259" s="14">
        <v>43496</v>
      </c>
      <c r="F2259" s="13">
        <v>-0.19999999999999929</v>
      </c>
      <c r="G2259" s="13">
        <v>14863.699999999999</v>
      </c>
    </row>
    <row r="2260" spans="1:7">
      <c r="A2260" s="13">
        <v>2260</v>
      </c>
      <c r="B2260" s="14">
        <v>43524</v>
      </c>
      <c r="C2260" s="8">
        <f t="shared" si="0"/>
        <v>2.7857142857143509</v>
      </c>
      <c r="D2260" s="13">
        <v>3.067857142857195</v>
      </c>
      <c r="E2260" s="14">
        <v>43524</v>
      </c>
      <c r="F2260" s="13">
        <v>10.199999999999999</v>
      </c>
      <c r="G2260" s="13">
        <v>14941.7</v>
      </c>
    </row>
    <row r="2261" spans="1:7">
      <c r="A2261" s="13">
        <v>2261</v>
      </c>
      <c r="B2261" s="24">
        <v>43555</v>
      </c>
      <c r="C2261" s="8">
        <f t="shared" si="0"/>
        <v>7.3999999999999293</v>
      </c>
      <c r="D2261" s="13">
        <v>7.361290322580551</v>
      </c>
      <c r="E2261" s="14">
        <v>43555</v>
      </c>
      <c r="F2261" s="13">
        <v>10.5</v>
      </c>
      <c r="G2261" s="13">
        <v>15171.099999999999</v>
      </c>
    </row>
    <row r="2262" spans="1:7">
      <c r="A2262" s="13">
        <v>2262</v>
      </c>
      <c r="B2262" s="14">
        <v>43585</v>
      </c>
      <c r="C2262" s="8">
        <f t="shared" si="0"/>
        <v>10.726666666666764</v>
      </c>
      <c r="D2262" s="13">
        <v>10.860000000000097</v>
      </c>
      <c r="E2262" s="14">
        <v>43585</v>
      </c>
      <c r="F2262" s="13">
        <v>11.2</v>
      </c>
      <c r="G2262" s="13">
        <v>15492.900000000001</v>
      </c>
    </row>
    <row r="2263" spans="1:7">
      <c r="A2263" s="13">
        <v>2263</v>
      </c>
      <c r="B2263" s="24">
        <v>43616</v>
      </c>
      <c r="C2263" s="8">
        <f t="shared" si="0"/>
        <v>12.003225806451448</v>
      </c>
      <c r="D2263" s="13">
        <v>12.29354838709661</v>
      </c>
      <c r="E2263" s="14">
        <v>43616</v>
      </c>
      <c r="F2263" s="13">
        <v>16.8</v>
      </c>
      <c r="G2263" s="13">
        <v>15864.999999999996</v>
      </c>
    </row>
    <row r="2264" spans="1:7">
      <c r="A2264" s="13">
        <v>2264</v>
      </c>
      <c r="B2264" s="14">
        <v>43646</v>
      </c>
      <c r="C2264" s="8">
        <f t="shared" si="0"/>
        <v>21.836666666666861</v>
      </c>
      <c r="D2264" s="13">
        <v>22.053333333333526</v>
      </c>
      <c r="E2264" s="14">
        <v>43646</v>
      </c>
      <c r="F2264" s="13">
        <v>25</v>
      </c>
      <c r="G2264" s="13">
        <v>16520.100000000002</v>
      </c>
    </row>
    <row r="2265" spans="1:7">
      <c r="A2265" s="13">
        <v>2265</v>
      </c>
      <c r="B2265" s="24">
        <v>43677</v>
      </c>
      <c r="C2265" s="8">
        <f t="shared" si="0"/>
        <v>20.43870967741919</v>
      </c>
      <c r="D2265" s="13">
        <v>20.22903225806435</v>
      </c>
      <c r="E2265" s="14">
        <v>43677</v>
      </c>
      <c r="F2265" s="13">
        <v>20.6</v>
      </c>
      <c r="G2265" s="13">
        <v>17153.699999999997</v>
      </c>
    </row>
    <row r="2266" spans="1:7">
      <c r="A2266" s="13">
        <v>2266</v>
      </c>
      <c r="B2266" s="14">
        <v>43708</v>
      </c>
      <c r="C2266" s="8">
        <f t="shared" si="0"/>
        <v>20.251612903225784</v>
      </c>
      <c r="D2266" s="13">
        <v>20.332258064516104</v>
      </c>
      <c r="E2266" s="14">
        <v>43708</v>
      </c>
      <c r="F2266" s="13">
        <v>24.1</v>
      </c>
      <c r="G2266" s="13">
        <v>17781.499999999996</v>
      </c>
    </row>
    <row r="2267" spans="1:7">
      <c r="A2267" s="13">
        <v>2267</v>
      </c>
      <c r="B2267" s="24">
        <v>43738</v>
      </c>
      <c r="C2267" s="8">
        <f t="shared" si="0"/>
        <v>14.953333333333164</v>
      </c>
      <c r="D2267" s="13">
        <v>14.676666666666522</v>
      </c>
      <c r="E2267" s="14">
        <v>43738</v>
      </c>
      <c r="F2267" s="13">
        <v>16.2</v>
      </c>
      <c r="G2267" s="13">
        <v>18230.099999999991</v>
      </c>
    </row>
    <row r="2268" spans="1:7">
      <c r="A2268" s="13">
        <v>2268</v>
      </c>
      <c r="B2268" s="14">
        <v>43769</v>
      </c>
      <c r="C2268" s="8">
        <f t="shared" si="0"/>
        <v>10.574193548386956</v>
      </c>
      <c r="D2268" s="13">
        <v>10.209677419354721</v>
      </c>
      <c r="E2268" s="14">
        <v>43769</v>
      </c>
      <c r="F2268" s="13">
        <v>1.1999999999999993</v>
      </c>
      <c r="G2268" s="13">
        <v>18557.899999999987</v>
      </c>
    </row>
    <row r="2269" spans="1:7">
      <c r="A2269" s="13">
        <v>2269</v>
      </c>
      <c r="B2269" s="24">
        <v>43799</v>
      </c>
      <c r="C2269" s="8">
        <f t="shared" si="0"/>
        <v>6.2733333333332366</v>
      </c>
      <c r="D2269" s="13">
        <v>6.1799999999999269</v>
      </c>
      <c r="E2269" s="14">
        <v>43799</v>
      </c>
      <c r="F2269" s="13">
        <v>1.8999999999999986</v>
      </c>
      <c r="G2269" s="13">
        <v>18746.099999999984</v>
      </c>
    </row>
    <row r="2270" spans="1:7">
      <c r="A2270" s="13">
        <v>2270</v>
      </c>
      <c r="B2270" s="14">
        <v>43830</v>
      </c>
      <c r="C2270" s="8">
        <f t="shared" si="0"/>
        <v>3.0548387096770906</v>
      </c>
      <c r="D2270" s="13">
        <v>3.0612903225802226</v>
      </c>
      <c r="E2270" s="14">
        <v>43830</v>
      </c>
      <c r="F2270" s="13">
        <v>3.3000000000000007</v>
      </c>
      <c r="G2270" s="13">
        <v>18840.799999999974</v>
      </c>
    </row>
    <row r="2271" spans="1:7">
      <c r="A2271" s="13">
        <v>2271</v>
      </c>
      <c r="B2271" s="24">
        <v>43861</v>
      </c>
      <c r="C2271" s="8">
        <f t="shared" si="0"/>
        <v>1.4935483870965161</v>
      </c>
      <c r="D2271" s="13">
        <v>1.8483870967739353</v>
      </c>
      <c r="E2271" s="14">
        <v>43861</v>
      </c>
      <c r="F2271" s="13">
        <v>10.199999999999999</v>
      </c>
      <c r="G2271" s="13">
        <v>18887.099999999966</v>
      </c>
    </row>
    <row r="2272" spans="1:7">
      <c r="A2272" s="13">
        <v>2272</v>
      </c>
      <c r="B2272" s="14">
        <v>43890</v>
      </c>
      <c r="C2272" s="8">
        <f t="shared" si="0"/>
        <v>5.331034482758696</v>
      </c>
      <c r="D2272" s="13">
        <v>5.1965517241380814</v>
      </c>
      <c r="E2272" s="14">
        <v>43890</v>
      </c>
      <c r="F2272" s="13">
        <v>4</v>
      </c>
      <c r="G2272" s="13">
        <v>19041.699999999968</v>
      </c>
    </row>
    <row r="2273" spans="1:7">
      <c r="A2273" s="13">
        <v>2273</v>
      </c>
      <c r="B2273" s="24">
        <v>43921</v>
      </c>
      <c r="C2273" s="8">
        <f t="shared" si="0"/>
        <v>5.209677419354839</v>
      </c>
      <c r="D2273" s="13">
        <v>4.9870967741935015</v>
      </c>
      <c r="E2273" s="14">
        <v>43921</v>
      </c>
      <c r="F2273" s="13">
        <v>0.69999999999999929</v>
      </c>
      <c r="G2273" s="13">
        <v>19203.199999999968</v>
      </c>
    </row>
    <row r="2274" spans="1:7">
      <c r="A2274" s="13">
        <v>2274</v>
      </c>
      <c r="B2274" s="14">
        <v>43951</v>
      </c>
      <c r="C2274" s="8">
        <f t="shared" si="0"/>
        <v>10.563333333333503</v>
      </c>
      <c r="D2274" s="13">
        <v>10.960000000000218</v>
      </c>
      <c r="E2274" s="14">
        <v>43951</v>
      </c>
      <c r="F2274" s="13">
        <v>13.899999999999999</v>
      </c>
      <c r="G2274" s="13">
        <v>19520.099999999973</v>
      </c>
    </row>
    <row r="2275" spans="1:7">
      <c r="A2275" s="13">
        <v>2275</v>
      </c>
      <c r="B2275" s="24">
        <v>43982</v>
      </c>
      <c r="C2275" s="8">
        <f t="shared" si="0"/>
        <v>12.283870967742029</v>
      </c>
      <c r="D2275" s="13">
        <v>12.390322580645231</v>
      </c>
      <c r="E2275" s="14">
        <v>43982</v>
      </c>
      <c r="F2275" s="13">
        <v>12.100000000000001</v>
      </c>
      <c r="G2275" s="13">
        <v>19900.899999999976</v>
      </c>
    </row>
    <row r="2276" spans="1:7">
      <c r="A2276" s="13">
        <v>2276</v>
      </c>
      <c r="B2276" s="14">
        <v>44012</v>
      </c>
      <c r="C2276" s="8">
        <f t="shared" si="0"/>
        <v>17.603333333333286</v>
      </c>
      <c r="D2276" s="13">
        <v>17.819999999999951</v>
      </c>
      <c r="E2276" s="14">
        <v>44012</v>
      </c>
      <c r="F2276" s="13">
        <v>19.2</v>
      </c>
      <c r="G2276" s="13">
        <v>20428.999999999975</v>
      </c>
    </row>
    <row r="2277" spans="1:7">
      <c r="A2277" s="13">
        <v>2277</v>
      </c>
      <c r="B2277" s="24">
        <v>44043</v>
      </c>
      <c r="C2277" s="8">
        <f t="shared" si="0"/>
        <v>19.422580645161478</v>
      </c>
      <c r="D2277" s="13">
        <v>19.425806451613045</v>
      </c>
      <c r="E2277" s="14">
        <v>44043</v>
      </c>
      <c r="F2277" s="13">
        <v>22</v>
      </c>
      <c r="G2277" s="13">
        <v>21031.09999999998</v>
      </c>
    </row>
    <row r="2278" spans="1:7">
      <c r="A2278" s="13">
        <v>2278</v>
      </c>
      <c r="B2278" s="14">
        <v>44074</v>
      </c>
      <c r="C2278" s="8">
        <f t="shared" si="0"/>
        <v>20.44838709677424</v>
      </c>
      <c r="D2278" s="13">
        <v>20.164516129032329</v>
      </c>
      <c r="E2278" s="14">
        <v>44074</v>
      </c>
      <c r="F2278" s="13">
        <v>15.7</v>
      </c>
      <c r="G2278" s="13">
        <v>21664.999999999982</v>
      </c>
    </row>
    <row r="2279" spans="1:7">
      <c r="A2279" s="13">
        <v>2279</v>
      </c>
      <c r="B2279" s="24">
        <v>44104</v>
      </c>
      <c r="C2279" s="8">
        <f t="shared" si="0"/>
        <v>15.749999999999757</v>
      </c>
      <c r="D2279" s="13">
        <v>15.693333333333067</v>
      </c>
      <c r="E2279" s="14">
        <v>44104</v>
      </c>
      <c r="F2279" s="13">
        <v>11.5</v>
      </c>
      <c r="G2279" s="13">
        <v>22137.499999999975</v>
      </c>
    </row>
    <row r="2280" spans="1:7">
      <c r="A2280" s="13">
        <v>2280</v>
      </c>
      <c r="B2280" s="14">
        <v>44135</v>
      </c>
      <c r="C2280" s="8">
        <f t="shared" si="0"/>
        <v>10.274193548387096</v>
      </c>
      <c r="D2280" s="4">
        <v>10.200000000000024</v>
      </c>
      <c r="E2280" s="14">
        <v>44135</v>
      </c>
      <c r="F2280" s="13">
        <v>12.600000000000001</v>
      </c>
      <c r="G2280" s="13">
        <v>22455.999999999975</v>
      </c>
    </row>
    <row r="2281" spans="1:7">
      <c r="A2281" s="13">
        <v>2281</v>
      </c>
      <c r="B2281" s="24">
        <v>44165</v>
      </c>
      <c r="C2281" s="8">
        <f t="shared" si="0"/>
        <v>4.8533333333335271</v>
      </c>
      <c r="D2281" s="4">
        <v>4.4833333333335759</v>
      </c>
      <c r="E2281" s="14">
        <v>44165</v>
      </c>
      <c r="F2281" s="13">
        <v>0.5</v>
      </c>
      <c r="G2281" s="13">
        <v>22601.59999999998</v>
      </c>
    </row>
    <row r="2282" spans="1:7">
      <c r="A2282" s="13">
        <v>2282</v>
      </c>
      <c r="B2282" s="14">
        <v>44196</v>
      </c>
      <c r="C2282" s="8">
        <f t="shared" si="0"/>
        <v>2.922580645161478</v>
      </c>
      <c r="D2282" s="4">
        <v>2.9193548387097947</v>
      </c>
      <c r="E2282" s="14">
        <v>44196</v>
      </c>
      <c r="F2282" s="13">
        <v>0.39999999999999858</v>
      </c>
      <c r="G2282" s="13">
        <v>22692.199999999986</v>
      </c>
    </row>
    <row r="2283" spans="1:7">
      <c r="A2283" s="13">
        <v>2283</v>
      </c>
      <c r="B2283" s="24">
        <v>44227</v>
      </c>
      <c r="C2283" s="8">
        <f t="shared" si="0"/>
        <v>9.0322580645020467E-2</v>
      </c>
      <c r="D2283" s="4">
        <v>5.4838709677325473E-2</v>
      </c>
      <c r="E2283" s="14">
        <v>44227</v>
      </c>
      <c r="F2283" s="13">
        <v>-3.5</v>
      </c>
      <c r="G2283" s="13">
        <v>22694.999999999982</v>
      </c>
    </row>
    <row r="2284" spans="1:7">
      <c r="A2284" s="13">
        <v>2284</v>
      </c>
      <c r="B2284" s="14">
        <v>44255</v>
      </c>
      <c r="C2284" s="8">
        <f t="shared" si="0"/>
        <v>-0.66428571428579219</v>
      </c>
      <c r="D2284" s="4">
        <v>-0.5035714285715065</v>
      </c>
      <c r="E2284" s="14">
        <v>44255</v>
      </c>
      <c r="F2284" s="13">
        <v>4.3999999999999986</v>
      </c>
      <c r="G2284" s="13">
        <v>22676.39999999998</v>
      </c>
    </row>
    <row r="2285" spans="1:7">
      <c r="A2285" s="13">
        <v>2285</v>
      </c>
      <c r="B2285" s="24">
        <v>44286</v>
      </c>
      <c r="C2285" s="8">
        <f t="shared" si="0"/>
        <v>4.2129032258067571</v>
      </c>
      <c r="D2285" s="4">
        <v>4.6000000000003052</v>
      </c>
      <c r="E2285" s="14">
        <v>44286</v>
      </c>
      <c r="F2285" s="13">
        <v>14.2</v>
      </c>
      <c r="G2285" s="13">
        <v>22806.999999999989</v>
      </c>
    </row>
    <row r="2286" spans="1:7">
      <c r="A2286" s="13">
        <v>2286</v>
      </c>
      <c r="B2286" s="14">
        <v>44316</v>
      </c>
      <c r="C2286" s="8">
        <f t="shared" si="0"/>
        <v>6.6066666666668121</v>
      </c>
      <c r="D2286" s="4">
        <v>6.4666666666667876</v>
      </c>
      <c r="E2286" s="14">
        <v>44316</v>
      </c>
      <c r="F2286" s="13">
        <v>11.600000000000001</v>
      </c>
      <c r="G2286" s="13">
        <v>23005.199999999993</v>
      </c>
    </row>
    <row r="2287" spans="1:7">
      <c r="A2287" s="13">
        <v>2287</v>
      </c>
      <c r="B2287" s="24">
        <v>44347</v>
      </c>
      <c r="C2287" s="8"/>
      <c r="E2287" s="14">
        <v>44343</v>
      </c>
      <c r="F2287" s="13"/>
      <c r="G2287" s="13"/>
    </row>
    <row r="2288" spans="1:7">
      <c r="A2288" s="13">
        <v>2288</v>
      </c>
      <c r="B2288" s="14">
        <v>44377</v>
      </c>
      <c r="C2288" s="8"/>
      <c r="E2288" s="24">
        <v>44347</v>
      </c>
      <c r="F2288" s="14"/>
      <c r="G2288" s="13"/>
    </row>
    <row r="2289" spans="1:7">
      <c r="A2289" s="13">
        <v>2289</v>
      </c>
      <c r="B2289" s="24">
        <v>44408</v>
      </c>
      <c r="C2289" s="8"/>
      <c r="E2289" s="14">
        <v>44377</v>
      </c>
      <c r="F2289" s="14"/>
      <c r="G2289" s="13"/>
    </row>
    <row r="2290" spans="1:7">
      <c r="A2290" s="13">
        <v>2290</v>
      </c>
      <c r="B2290" s="14">
        <v>44439</v>
      </c>
      <c r="C2290" s="8"/>
      <c r="E2290" s="24">
        <v>44408</v>
      </c>
      <c r="F2290" s="14"/>
    </row>
    <row r="2291" spans="1:7">
      <c r="A2291" s="13">
        <v>2291</v>
      </c>
    </row>
    <row r="2292" spans="1:7">
      <c r="A2292" s="13">
        <v>2292</v>
      </c>
    </row>
    <row r="2293" spans="1:7">
      <c r="A2293" s="13">
        <v>2293</v>
      </c>
    </row>
    <row r="2294" spans="1:7">
      <c r="A2294" s="13">
        <v>2294</v>
      </c>
    </row>
    <row r="2295" spans="1:7">
      <c r="A2295" s="13">
        <v>2295</v>
      </c>
    </row>
  </sheetData>
  <sortState ref="A2:K2298">
    <sortCondition ref="A2:A229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05"/>
  <sheetViews>
    <sheetView workbookViewId="0">
      <pane ySplit="7" topLeftCell="A38" activePane="bottomLeft" state="frozen"/>
      <selection pane="bottomLeft" activeCell="E34" sqref="E34"/>
    </sheetView>
  </sheetViews>
  <sheetFormatPr defaultRowHeight="15"/>
  <cols>
    <col min="1" max="1" width="11.28515625" style="13" customWidth="1"/>
    <col min="2" max="11" width="9.140625" style="13"/>
    <col min="12" max="21" width="7.42578125" style="13" customWidth="1"/>
    <col min="22" max="16384" width="9.140625" style="13"/>
  </cols>
  <sheetData>
    <row r="1" spans="1:21">
      <c r="A1" s="3" t="s">
        <v>215</v>
      </c>
    </row>
    <row r="2" spans="1:21">
      <c r="A2" s="13" t="s">
        <v>214</v>
      </c>
    </row>
    <row r="3" spans="1:21" ht="18">
      <c r="A3" s="66" t="s">
        <v>213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21" ht="60">
      <c r="A4" s="62" t="s">
        <v>212</v>
      </c>
      <c r="B4" s="62" t="s">
        <v>211</v>
      </c>
      <c r="C4" s="62" t="s">
        <v>210</v>
      </c>
      <c r="D4" s="62" t="s">
        <v>209</v>
      </c>
      <c r="E4" s="62" t="s">
        <v>208</v>
      </c>
      <c r="F4" s="63" t="s">
        <v>207</v>
      </c>
      <c r="G4" s="63" t="s">
        <v>206</v>
      </c>
      <c r="H4" s="63" t="s">
        <v>205</v>
      </c>
      <c r="I4" s="62" t="s">
        <v>204</v>
      </c>
      <c r="J4" s="62" t="s">
        <v>203</v>
      </c>
      <c r="K4" s="62" t="s">
        <v>202</v>
      </c>
    </row>
    <row r="5" spans="1:21">
      <c r="A5" s="61"/>
      <c r="B5" s="61"/>
      <c r="C5" s="61"/>
      <c r="D5" s="61" t="s">
        <v>198</v>
      </c>
      <c r="E5" s="61"/>
      <c r="F5" s="61"/>
      <c r="G5" s="61"/>
      <c r="H5" s="61"/>
      <c r="I5" s="61" t="s">
        <v>201</v>
      </c>
      <c r="J5" s="61" t="s">
        <v>200</v>
      </c>
      <c r="K5" s="61" t="s">
        <v>200</v>
      </c>
    </row>
    <row r="6" spans="1:21">
      <c r="A6" s="61" t="s">
        <v>199</v>
      </c>
      <c r="B6" s="61" t="s">
        <v>192</v>
      </c>
      <c r="C6" s="61" t="s">
        <v>198</v>
      </c>
      <c r="D6" s="61"/>
      <c r="E6" s="61" t="s">
        <v>198</v>
      </c>
      <c r="F6" s="61"/>
      <c r="G6" s="61"/>
      <c r="H6" s="61"/>
      <c r="I6" s="61"/>
      <c r="J6" s="61"/>
      <c r="K6" s="61"/>
      <c r="O6" s="13" t="s">
        <v>197</v>
      </c>
      <c r="P6" s="13" t="s">
        <v>196</v>
      </c>
      <c r="Q6" s="13" t="s">
        <v>195</v>
      </c>
      <c r="S6" s="13" t="s">
        <v>194</v>
      </c>
    </row>
    <row r="7" spans="1:21">
      <c r="A7" s="60"/>
      <c r="B7" s="60" t="s">
        <v>193</v>
      </c>
      <c r="C7" s="60"/>
      <c r="D7" s="60"/>
      <c r="E7" s="60"/>
      <c r="F7" s="60" t="s">
        <v>192</v>
      </c>
      <c r="G7" s="60" t="s">
        <v>192</v>
      </c>
      <c r="H7" s="60" t="s">
        <v>192</v>
      </c>
      <c r="I7" s="60"/>
      <c r="J7" s="60"/>
      <c r="K7" s="60"/>
      <c r="L7" s="13" t="s">
        <v>191</v>
      </c>
      <c r="Q7" s="13" t="s">
        <v>190</v>
      </c>
      <c r="R7" s="13" t="s">
        <v>189</v>
      </c>
      <c r="U7" s="13" t="s">
        <v>188</v>
      </c>
    </row>
    <row r="8" spans="1:21">
      <c r="A8" s="59">
        <v>-10</v>
      </c>
      <c r="B8" s="59">
        <v>1</v>
      </c>
      <c r="C8" s="59">
        <v>10</v>
      </c>
      <c r="D8" s="59">
        <v>7.48</v>
      </c>
      <c r="E8" s="59">
        <v>2.52</v>
      </c>
      <c r="F8" s="59">
        <v>1</v>
      </c>
      <c r="G8" s="59">
        <v>2.5</v>
      </c>
      <c r="H8" s="59">
        <v>2.5</v>
      </c>
      <c r="I8" s="59">
        <v>5.51</v>
      </c>
      <c r="J8" s="59">
        <v>10</v>
      </c>
      <c r="K8" s="59">
        <v>6</v>
      </c>
      <c r="L8" s="13">
        <f t="shared" ref="L8:L13" si="0">D8/H8-I8+E8</f>
        <v>2.0000000000002238E-3</v>
      </c>
      <c r="M8" s="13">
        <f t="shared" ref="M8:M13" si="1">C8-D8-E8</f>
        <v>0</v>
      </c>
      <c r="N8" s="13">
        <f t="shared" ref="N8:N33" si="2">I8*B8-K8</f>
        <v>-0.49000000000000021</v>
      </c>
      <c r="O8" s="13">
        <v>24</v>
      </c>
      <c r="P8" s="59">
        <v>1</v>
      </c>
      <c r="Q8" s="13">
        <v>24</v>
      </c>
      <c r="R8" s="13">
        <v>1</v>
      </c>
      <c r="S8" s="4">
        <f t="shared" ref="S8:S13" si="3">D8/G8+E8</f>
        <v>5.5120000000000005</v>
      </c>
      <c r="T8" s="13">
        <f t="shared" ref="T8:T33" si="4">T7+S8*B8</f>
        <v>5.5120000000000005</v>
      </c>
      <c r="U8" s="13">
        <f t="shared" ref="U8:U33" si="5">D8/G8</f>
        <v>2.992</v>
      </c>
    </row>
    <row r="9" spans="1:21">
      <c r="A9" s="59">
        <v>-9</v>
      </c>
      <c r="B9" s="59">
        <v>25</v>
      </c>
      <c r="C9" s="59">
        <v>9.6199999999999992</v>
      </c>
      <c r="D9" s="59">
        <v>7.58</v>
      </c>
      <c r="E9" s="59">
        <v>2.0299999999999998</v>
      </c>
      <c r="F9" s="59">
        <v>1</v>
      </c>
      <c r="G9" s="59">
        <v>2.59</v>
      </c>
      <c r="H9" s="59">
        <v>2.59</v>
      </c>
      <c r="I9" s="59">
        <v>4.96</v>
      </c>
      <c r="J9" s="59">
        <v>240</v>
      </c>
      <c r="K9" s="59">
        <v>124</v>
      </c>
      <c r="L9" s="13">
        <f t="shared" si="0"/>
        <v>-3.3590733590731503E-3</v>
      </c>
      <c r="M9" s="13">
        <f t="shared" si="1"/>
        <v>9.9999999999993427E-3</v>
      </c>
      <c r="N9" s="13">
        <f t="shared" si="2"/>
        <v>0</v>
      </c>
      <c r="O9" s="13">
        <v>0</v>
      </c>
      <c r="P9" s="59">
        <v>25</v>
      </c>
      <c r="Q9" s="13">
        <f t="shared" ref="Q9:Q33" si="6">Q8+O9</f>
        <v>24</v>
      </c>
      <c r="R9" s="13">
        <f t="shared" ref="R9:R33" si="7">R8+P9</f>
        <v>26</v>
      </c>
      <c r="S9" s="4">
        <f t="shared" si="3"/>
        <v>4.9566409266409268</v>
      </c>
      <c r="T9" s="13">
        <f t="shared" si="4"/>
        <v>129.42802316602317</v>
      </c>
      <c r="U9" s="13">
        <f t="shared" si="5"/>
        <v>2.926640926640927</v>
      </c>
    </row>
    <row r="10" spans="1:21">
      <c r="A10" s="59">
        <v>-8</v>
      </c>
      <c r="B10" s="59">
        <v>23</v>
      </c>
      <c r="C10" s="59">
        <v>9.23</v>
      </c>
      <c r="D10" s="59">
        <v>7.68</v>
      </c>
      <c r="E10" s="59">
        <v>1.55</v>
      </c>
      <c r="F10" s="59">
        <v>1</v>
      </c>
      <c r="G10" s="59">
        <v>2.68</v>
      </c>
      <c r="H10" s="59">
        <v>2.68</v>
      </c>
      <c r="I10" s="59">
        <v>4.42</v>
      </c>
      <c r="J10" s="59">
        <v>212</v>
      </c>
      <c r="K10" s="59">
        <v>102</v>
      </c>
      <c r="L10" s="13">
        <f t="shared" si="0"/>
        <v>-4.3283582089552741E-3</v>
      </c>
      <c r="M10" s="13">
        <f t="shared" si="1"/>
        <v>0</v>
      </c>
      <c r="N10" s="13">
        <f t="shared" si="2"/>
        <v>-0.34000000000000341</v>
      </c>
      <c r="O10" s="13">
        <v>24</v>
      </c>
      <c r="P10" s="59">
        <v>23</v>
      </c>
      <c r="Q10" s="13">
        <f t="shared" si="6"/>
        <v>48</v>
      </c>
      <c r="R10" s="13">
        <f t="shared" si="7"/>
        <v>49</v>
      </c>
      <c r="S10" s="4">
        <f t="shared" si="3"/>
        <v>4.4156716417910449</v>
      </c>
      <c r="T10" s="13">
        <f t="shared" si="4"/>
        <v>230.98847092721718</v>
      </c>
      <c r="U10" s="13">
        <f t="shared" si="5"/>
        <v>2.8656716417910446</v>
      </c>
    </row>
    <row r="11" spans="1:21">
      <c r="A11" s="59">
        <v>-7</v>
      </c>
      <c r="B11" s="59">
        <v>24</v>
      </c>
      <c r="C11" s="59">
        <v>8.85</v>
      </c>
      <c r="D11" s="59">
        <v>7.77</v>
      </c>
      <c r="E11" s="59">
        <v>1.07</v>
      </c>
      <c r="F11" s="59">
        <v>1</v>
      </c>
      <c r="G11" s="59">
        <v>2.76</v>
      </c>
      <c r="H11" s="59">
        <v>2.76</v>
      </c>
      <c r="I11" s="59">
        <v>3.88</v>
      </c>
      <c r="J11" s="59">
        <v>212</v>
      </c>
      <c r="K11" s="59">
        <v>93</v>
      </c>
      <c r="L11" s="13">
        <f t="shared" si="0"/>
        <v>5.2173913043478404E-3</v>
      </c>
      <c r="M11" s="13">
        <f t="shared" si="1"/>
        <v>1.0000000000000009E-2</v>
      </c>
      <c r="N11" s="13">
        <f t="shared" si="2"/>
        <v>0.12000000000000455</v>
      </c>
      <c r="O11" s="13">
        <v>48</v>
      </c>
      <c r="P11" s="59">
        <v>24</v>
      </c>
      <c r="Q11" s="13">
        <f t="shared" si="6"/>
        <v>96</v>
      </c>
      <c r="R11" s="13">
        <f t="shared" si="7"/>
        <v>73</v>
      </c>
      <c r="S11" s="4">
        <f t="shared" si="3"/>
        <v>3.885217391304348</v>
      </c>
      <c r="T11" s="13">
        <f t="shared" si="4"/>
        <v>324.23368831852156</v>
      </c>
      <c r="U11" s="13">
        <f t="shared" si="5"/>
        <v>2.8152173913043477</v>
      </c>
    </row>
    <row r="12" spans="1:21">
      <c r="A12" s="59">
        <v>-6</v>
      </c>
      <c r="B12" s="59">
        <v>27</v>
      </c>
      <c r="C12" s="59">
        <v>8.4600000000000009</v>
      </c>
      <c r="D12" s="59">
        <v>7.87</v>
      </c>
      <c r="E12" s="59">
        <v>0.59</v>
      </c>
      <c r="F12" s="59">
        <v>1</v>
      </c>
      <c r="G12" s="59">
        <v>2.85</v>
      </c>
      <c r="H12" s="59">
        <v>2.85</v>
      </c>
      <c r="I12" s="59">
        <v>3.35</v>
      </c>
      <c r="J12" s="59">
        <v>228</v>
      </c>
      <c r="K12" s="59">
        <v>90</v>
      </c>
      <c r="L12" s="13">
        <f t="shared" si="0"/>
        <v>1.4035087719298511E-3</v>
      </c>
      <c r="M12" s="13">
        <f t="shared" si="1"/>
        <v>0</v>
      </c>
      <c r="N12" s="13">
        <f t="shared" si="2"/>
        <v>0.45000000000000284</v>
      </c>
      <c r="O12" s="13">
        <v>24</v>
      </c>
      <c r="P12" s="59">
        <v>27</v>
      </c>
      <c r="Q12" s="13">
        <f t="shared" si="6"/>
        <v>120</v>
      </c>
      <c r="R12" s="13">
        <f t="shared" si="7"/>
        <v>100</v>
      </c>
      <c r="S12" s="4">
        <f t="shared" si="3"/>
        <v>3.3514035087719298</v>
      </c>
      <c r="T12" s="13">
        <f t="shared" si="4"/>
        <v>414.72158305536368</v>
      </c>
      <c r="U12" s="13">
        <f t="shared" si="5"/>
        <v>2.76140350877193</v>
      </c>
    </row>
    <row r="13" spans="1:21">
      <c r="A13" s="59">
        <v>-5</v>
      </c>
      <c r="B13" s="59">
        <v>68</v>
      </c>
      <c r="C13" s="59">
        <v>8.08</v>
      </c>
      <c r="D13" s="59">
        <v>7.97</v>
      </c>
      <c r="E13" s="59">
        <v>0.11</v>
      </c>
      <c r="F13" s="59">
        <v>1</v>
      </c>
      <c r="G13" s="59">
        <v>2.94</v>
      </c>
      <c r="H13" s="59">
        <v>2.94</v>
      </c>
      <c r="I13" s="59">
        <v>2.82</v>
      </c>
      <c r="J13" s="59">
        <v>549</v>
      </c>
      <c r="K13" s="59">
        <v>192</v>
      </c>
      <c r="L13" s="13">
        <f t="shared" si="0"/>
        <v>8.8435374149677115E-4</v>
      </c>
      <c r="M13" s="13">
        <f t="shared" si="1"/>
        <v>3.1918911957973251E-16</v>
      </c>
      <c r="N13" s="13">
        <f t="shared" si="2"/>
        <v>-0.24000000000000909</v>
      </c>
      <c r="O13" s="13">
        <v>72</v>
      </c>
      <c r="P13" s="59">
        <v>68</v>
      </c>
      <c r="Q13" s="13">
        <f t="shared" si="6"/>
        <v>192</v>
      </c>
      <c r="R13" s="13">
        <f t="shared" si="7"/>
        <v>168</v>
      </c>
      <c r="S13" s="4">
        <f t="shared" si="3"/>
        <v>2.8208843537414965</v>
      </c>
      <c r="T13" s="13">
        <f t="shared" si="4"/>
        <v>606.54171910978539</v>
      </c>
      <c r="U13" s="13">
        <f t="shared" si="5"/>
        <v>2.7108843537414966</v>
      </c>
    </row>
    <row r="14" spans="1:21">
      <c r="A14" s="59">
        <v>-4</v>
      </c>
      <c r="B14" s="59">
        <v>91</v>
      </c>
      <c r="C14" s="59">
        <v>7.69</v>
      </c>
      <c r="D14" s="59">
        <v>8.06</v>
      </c>
      <c r="E14" s="59">
        <v>0</v>
      </c>
      <c r="F14" s="59">
        <v>0.95</v>
      </c>
      <c r="G14" s="59">
        <v>3.03</v>
      </c>
      <c r="H14" s="59">
        <v>3.01</v>
      </c>
      <c r="I14" s="59">
        <v>2.5499999999999998</v>
      </c>
      <c r="J14" s="59">
        <v>700</v>
      </c>
      <c r="K14" s="59">
        <v>232</v>
      </c>
      <c r="L14" s="13">
        <f t="shared" ref="L14:L33" si="8">C14/H14-I14</f>
        <v>4.8172757475088979E-3</v>
      </c>
      <c r="N14" s="13">
        <f t="shared" si="2"/>
        <v>4.9999999999982947E-2</v>
      </c>
      <c r="O14" s="13">
        <v>0</v>
      </c>
      <c r="P14" s="59">
        <v>91</v>
      </c>
      <c r="Q14" s="13">
        <f t="shared" si="6"/>
        <v>192</v>
      </c>
      <c r="R14" s="13">
        <f t="shared" si="7"/>
        <v>259</v>
      </c>
      <c r="S14" s="13">
        <f t="shared" ref="S14:S33" si="9">C14/G14</f>
        <v>2.5379537953795381</v>
      </c>
      <c r="T14" s="13">
        <f t="shared" si="4"/>
        <v>837.49551448932334</v>
      </c>
      <c r="U14" s="13">
        <f t="shared" si="5"/>
        <v>2.6600660066006605</v>
      </c>
    </row>
    <row r="15" spans="1:21">
      <c r="A15" s="59">
        <v>-3</v>
      </c>
      <c r="B15" s="59">
        <v>89</v>
      </c>
      <c r="C15" s="59">
        <v>7.31</v>
      </c>
      <c r="D15" s="59">
        <v>8.16</v>
      </c>
      <c r="E15" s="59">
        <v>0</v>
      </c>
      <c r="F15" s="59">
        <v>0.9</v>
      </c>
      <c r="G15" s="59">
        <v>3.12</v>
      </c>
      <c r="H15" s="59">
        <v>3.08</v>
      </c>
      <c r="I15" s="59">
        <v>2.37</v>
      </c>
      <c r="J15" s="59">
        <v>650</v>
      </c>
      <c r="K15" s="59">
        <v>211</v>
      </c>
      <c r="L15" s="13">
        <f t="shared" si="8"/>
        <v>3.3766233766230336E-3</v>
      </c>
      <c r="N15" s="13">
        <f t="shared" si="2"/>
        <v>-6.9999999999993179E-2</v>
      </c>
      <c r="O15" s="13">
        <v>48</v>
      </c>
      <c r="P15" s="59">
        <v>89</v>
      </c>
      <c r="Q15" s="13">
        <f t="shared" si="6"/>
        <v>240</v>
      </c>
      <c r="R15" s="13">
        <f t="shared" si="7"/>
        <v>348</v>
      </c>
      <c r="S15" s="13">
        <f t="shared" si="9"/>
        <v>2.3429487179487176</v>
      </c>
      <c r="T15" s="13">
        <f t="shared" si="4"/>
        <v>1046.0179503867591</v>
      </c>
      <c r="U15" s="13">
        <f t="shared" si="5"/>
        <v>2.6153846153846154</v>
      </c>
    </row>
    <row r="16" spans="1:21">
      <c r="A16" s="59">
        <v>-2</v>
      </c>
      <c r="B16" s="59">
        <v>165</v>
      </c>
      <c r="C16" s="59">
        <v>6.92</v>
      </c>
      <c r="D16" s="59">
        <v>8.26</v>
      </c>
      <c r="E16" s="59">
        <v>0</v>
      </c>
      <c r="F16" s="59">
        <v>0.84</v>
      </c>
      <c r="G16" s="59">
        <v>3.2</v>
      </c>
      <c r="H16" s="59">
        <v>3.14</v>
      </c>
      <c r="I16" s="59">
        <v>2.2000000000000002</v>
      </c>
      <c r="J16" s="59">
        <v>1142</v>
      </c>
      <c r="K16" s="59">
        <v>363</v>
      </c>
      <c r="L16" s="13">
        <f t="shared" si="8"/>
        <v>3.8216560509551911E-3</v>
      </c>
      <c r="N16" s="13">
        <f t="shared" si="2"/>
        <v>0</v>
      </c>
      <c r="O16" s="13">
        <v>48</v>
      </c>
      <c r="P16" s="59">
        <v>165</v>
      </c>
      <c r="Q16" s="13">
        <f t="shared" si="6"/>
        <v>288</v>
      </c>
      <c r="R16" s="13">
        <f t="shared" si="7"/>
        <v>513</v>
      </c>
      <c r="S16" s="13">
        <f t="shared" si="9"/>
        <v>2.1624999999999996</v>
      </c>
      <c r="T16" s="13">
        <f t="shared" si="4"/>
        <v>1402.8304503867591</v>
      </c>
      <c r="U16" s="13">
        <f t="shared" si="5"/>
        <v>2.5812499999999998</v>
      </c>
    </row>
    <row r="17" spans="1:21">
      <c r="A17" s="59">
        <v>-1</v>
      </c>
      <c r="B17" s="59">
        <v>173</v>
      </c>
      <c r="C17" s="59">
        <v>6.54</v>
      </c>
      <c r="D17" s="59">
        <v>8.35</v>
      </c>
      <c r="E17" s="59">
        <v>0</v>
      </c>
      <c r="F17" s="59">
        <v>0.78</v>
      </c>
      <c r="G17" s="59">
        <v>3.29</v>
      </c>
      <c r="H17" s="59">
        <v>3.2</v>
      </c>
      <c r="I17" s="59">
        <v>2.04</v>
      </c>
      <c r="J17" s="59">
        <v>1131</v>
      </c>
      <c r="K17" s="59">
        <v>353</v>
      </c>
      <c r="L17" s="13">
        <f t="shared" si="8"/>
        <v>3.749999999999698E-3</v>
      </c>
      <c r="N17" s="13">
        <f t="shared" si="2"/>
        <v>-7.9999999999984084E-2</v>
      </c>
      <c r="O17" s="13">
        <v>72</v>
      </c>
      <c r="P17" s="59">
        <v>173</v>
      </c>
      <c r="Q17" s="13">
        <f t="shared" si="6"/>
        <v>360</v>
      </c>
      <c r="R17" s="13">
        <f t="shared" si="7"/>
        <v>686</v>
      </c>
      <c r="S17" s="13">
        <f t="shared" si="9"/>
        <v>1.9878419452887537</v>
      </c>
      <c r="T17" s="13">
        <f t="shared" si="4"/>
        <v>1746.7271069217136</v>
      </c>
      <c r="U17" s="13">
        <f t="shared" si="5"/>
        <v>2.5379939209726441</v>
      </c>
    </row>
    <row r="18" spans="1:21">
      <c r="A18" s="59">
        <v>0</v>
      </c>
      <c r="B18" s="59">
        <v>240</v>
      </c>
      <c r="C18" s="59">
        <v>6.15</v>
      </c>
      <c r="D18" s="59">
        <v>8.4499999999999993</v>
      </c>
      <c r="E18" s="59">
        <v>0</v>
      </c>
      <c r="F18" s="59">
        <v>0.73</v>
      </c>
      <c r="G18" s="59">
        <v>3.38</v>
      </c>
      <c r="H18" s="59">
        <v>3.26</v>
      </c>
      <c r="I18" s="59">
        <v>1.89</v>
      </c>
      <c r="J18" s="59">
        <v>1477</v>
      </c>
      <c r="K18" s="59">
        <v>453</v>
      </c>
      <c r="L18" s="13">
        <f t="shared" si="8"/>
        <v>-3.4969325153371145E-3</v>
      </c>
      <c r="N18" s="13">
        <f t="shared" si="2"/>
        <v>0.59999999999996589</v>
      </c>
      <c r="O18" s="13">
        <v>120</v>
      </c>
      <c r="P18" s="59">
        <v>240</v>
      </c>
      <c r="Q18" s="13">
        <f t="shared" si="6"/>
        <v>480</v>
      </c>
      <c r="R18" s="13">
        <f t="shared" si="7"/>
        <v>926</v>
      </c>
      <c r="S18" s="13">
        <f t="shared" si="9"/>
        <v>1.819526627218935</v>
      </c>
      <c r="T18" s="13">
        <f t="shared" si="4"/>
        <v>2183.413497454258</v>
      </c>
      <c r="U18" s="13">
        <f t="shared" si="5"/>
        <v>2.5</v>
      </c>
    </row>
    <row r="19" spans="1:21">
      <c r="A19" s="59">
        <v>1</v>
      </c>
      <c r="B19" s="59">
        <v>280</v>
      </c>
      <c r="C19" s="59">
        <v>5.77</v>
      </c>
      <c r="D19" s="59">
        <v>8.5500000000000007</v>
      </c>
      <c r="E19" s="59">
        <v>0</v>
      </c>
      <c r="F19" s="59">
        <v>0.67</v>
      </c>
      <c r="G19" s="59">
        <v>3.47</v>
      </c>
      <c r="H19" s="59">
        <v>3.31</v>
      </c>
      <c r="I19" s="59">
        <v>1.74</v>
      </c>
      <c r="J19" s="59">
        <v>1615</v>
      </c>
      <c r="K19" s="59">
        <v>488</v>
      </c>
      <c r="L19" s="13">
        <f t="shared" si="8"/>
        <v>3.2024169184288187E-3</v>
      </c>
      <c r="N19" s="13">
        <f t="shared" si="2"/>
        <v>-0.80000000000001137</v>
      </c>
      <c r="O19" s="13">
        <v>216</v>
      </c>
      <c r="P19" s="59">
        <v>280</v>
      </c>
      <c r="Q19" s="13">
        <f t="shared" si="6"/>
        <v>696</v>
      </c>
      <c r="R19" s="13">
        <f t="shared" si="7"/>
        <v>1206</v>
      </c>
      <c r="S19" s="13">
        <f t="shared" si="9"/>
        <v>1.6628242074927952</v>
      </c>
      <c r="T19" s="13">
        <f t="shared" si="4"/>
        <v>2649.0042755522409</v>
      </c>
      <c r="U19" s="13">
        <f t="shared" si="5"/>
        <v>2.4639769452449567</v>
      </c>
    </row>
    <row r="20" spans="1:21">
      <c r="A20" s="59">
        <v>2</v>
      </c>
      <c r="B20" s="59">
        <v>320</v>
      </c>
      <c r="C20" s="59">
        <v>5.38</v>
      </c>
      <c r="D20" s="59">
        <v>8.65</v>
      </c>
      <c r="E20" s="59">
        <v>0</v>
      </c>
      <c r="F20" s="59">
        <v>0.62</v>
      </c>
      <c r="G20" s="59">
        <v>3.56</v>
      </c>
      <c r="H20" s="59">
        <v>3.35</v>
      </c>
      <c r="I20" s="59">
        <v>1.61</v>
      </c>
      <c r="J20" s="59">
        <v>1723</v>
      </c>
      <c r="K20" s="59">
        <v>514</v>
      </c>
      <c r="L20" s="13">
        <f t="shared" si="8"/>
        <v>-4.029850746268826E-3</v>
      </c>
      <c r="N20" s="13">
        <f t="shared" si="2"/>
        <v>1.2000000000000455</v>
      </c>
      <c r="O20" s="13">
        <v>432</v>
      </c>
      <c r="P20" s="59">
        <v>320</v>
      </c>
      <c r="Q20" s="13">
        <f t="shared" si="6"/>
        <v>1128</v>
      </c>
      <c r="R20" s="13">
        <f t="shared" si="7"/>
        <v>1526</v>
      </c>
      <c r="S20" s="13">
        <f t="shared" si="9"/>
        <v>1.5112359550561798</v>
      </c>
      <c r="T20" s="13">
        <f t="shared" si="4"/>
        <v>3132.5997811702182</v>
      </c>
      <c r="U20" s="13">
        <f t="shared" si="5"/>
        <v>2.4297752808988764</v>
      </c>
    </row>
    <row r="21" spans="1:21">
      <c r="A21" s="59">
        <v>3</v>
      </c>
      <c r="B21" s="59">
        <v>357</v>
      </c>
      <c r="C21" s="59">
        <v>5</v>
      </c>
      <c r="D21" s="59">
        <v>8.74</v>
      </c>
      <c r="E21" s="59">
        <v>0</v>
      </c>
      <c r="F21" s="59">
        <v>0.56999999999999995</v>
      </c>
      <c r="G21" s="59">
        <v>3.64</v>
      </c>
      <c r="H21" s="59">
        <v>3.39</v>
      </c>
      <c r="I21" s="59">
        <v>1.47</v>
      </c>
      <c r="J21" s="59">
        <v>1785</v>
      </c>
      <c r="K21" s="59">
        <v>527</v>
      </c>
      <c r="L21" s="13">
        <f t="shared" si="8"/>
        <v>4.9262536873155849E-3</v>
      </c>
      <c r="N21" s="13">
        <f t="shared" si="2"/>
        <v>-2.2100000000000364</v>
      </c>
      <c r="O21" s="13">
        <v>408</v>
      </c>
      <c r="P21" s="59">
        <v>357</v>
      </c>
      <c r="Q21" s="13">
        <f t="shared" si="6"/>
        <v>1536</v>
      </c>
      <c r="R21" s="13">
        <f t="shared" si="7"/>
        <v>1883</v>
      </c>
      <c r="S21" s="13">
        <f t="shared" si="9"/>
        <v>1.3736263736263736</v>
      </c>
      <c r="T21" s="13">
        <f t="shared" si="4"/>
        <v>3622.9843965548334</v>
      </c>
      <c r="U21" s="13">
        <f t="shared" si="5"/>
        <v>2.401098901098901</v>
      </c>
    </row>
    <row r="22" spans="1:21">
      <c r="A22" s="59">
        <v>4</v>
      </c>
      <c r="B22" s="59">
        <v>356</v>
      </c>
      <c r="C22" s="59">
        <v>4.62</v>
      </c>
      <c r="D22" s="59">
        <v>8.84</v>
      </c>
      <c r="E22" s="59">
        <v>0</v>
      </c>
      <c r="F22" s="59">
        <v>0.52</v>
      </c>
      <c r="G22" s="59">
        <v>3.73</v>
      </c>
      <c r="H22" s="59">
        <v>3.42</v>
      </c>
      <c r="I22" s="59">
        <v>1.35</v>
      </c>
      <c r="J22" s="59">
        <v>1643</v>
      </c>
      <c r="K22" s="59">
        <v>481</v>
      </c>
      <c r="L22" s="13">
        <f t="shared" si="8"/>
        <v>8.7719298245603206E-4</v>
      </c>
      <c r="N22" s="13">
        <f t="shared" si="2"/>
        <v>-0.39999999999997726</v>
      </c>
      <c r="O22" s="13">
        <v>504</v>
      </c>
      <c r="P22" s="59">
        <v>356</v>
      </c>
      <c r="Q22" s="13">
        <f t="shared" si="6"/>
        <v>2040</v>
      </c>
      <c r="R22" s="13">
        <f t="shared" si="7"/>
        <v>2239</v>
      </c>
      <c r="S22" s="13">
        <f t="shared" si="9"/>
        <v>1.2386058981233243</v>
      </c>
      <c r="T22" s="13">
        <f t="shared" si="4"/>
        <v>4063.9280962867369</v>
      </c>
      <c r="U22" s="13">
        <f t="shared" si="5"/>
        <v>2.3699731903485253</v>
      </c>
    </row>
    <row r="23" spans="1:21">
      <c r="A23" s="59">
        <v>5</v>
      </c>
      <c r="B23" s="59">
        <v>303</v>
      </c>
      <c r="C23" s="59">
        <v>4.2300000000000004</v>
      </c>
      <c r="D23" s="59">
        <v>8.94</v>
      </c>
      <c r="E23" s="59">
        <v>0</v>
      </c>
      <c r="F23" s="59">
        <v>0.47</v>
      </c>
      <c r="G23" s="59">
        <v>3.82</v>
      </c>
      <c r="H23" s="59">
        <v>3.44</v>
      </c>
      <c r="I23" s="59">
        <v>1.23</v>
      </c>
      <c r="J23" s="59">
        <v>1282</v>
      </c>
      <c r="K23" s="59">
        <v>373</v>
      </c>
      <c r="L23" s="13">
        <f t="shared" si="8"/>
        <v>-3.4883720930212192E-4</v>
      </c>
      <c r="N23" s="13">
        <f t="shared" si="2"/>
        <v>-0.31000000000000227</v>
      </c>
      <c r="O23" s="13">
        <v>384</v>
      </c>
      <c r="P23" s="59">
        <v>303</v>
      </c>
      <c r="Q23" s="13">
        <f t="shared" si="6"/>
        <v>2424</v>
      </c>
      <c r="R23" s="13">
        <f t="shared" si="7"/>
        <v>2542</v>
      </c>
      <c r="S23" s="13">
        <f t="shared" si="9"/>
        <v>1.1073298429319374</v>
      </c>
      <c r="T23" s="13">
        <f t="shared" si="4"/>
        <v>4399.4490386951138</v>
      </c>
      <c r="U23" s="13">
        <f t="shared" si="5"/>
        <v>2.3403141361256545</v>
      </c>
    </row>
    <row r="24" spans="1:21">
      <c r="A24" s="59">
        <v>6</v>
      </c>
      <c r="B24" s="59">
        <v>330</v>
      </c>
      <c r="C24" s="59">
        <v>3.85</v>
      </c>
      <c r="D24" s="59">
        <v>9.0299999999999994</v>
      </c>
      <c r="E24" s="59">
        <v>0</v>
      </c>
      <c r="F24" s="59">
        <v>0.43</v>
      </c>
      <c r="G24" s="59">
        <v>3.91</v>
      </c>
      <c r="H24" s="59">
        <v>3.44</v>
      </c>
      <c r="I24" s="59">
        <v>1.1200000000000001</v>
      </c>
      <c r="J24" s="59">
        <v>1269</v>
      </c>
      <c r="K24" s="59">
        <v>369</v>
      </c>
      <c r="L24" s="13">
        <f t="shared" si="8"/>
        <v>-8.1395348837220993E-4</v>
      </c>
      <c r="N24" s="13">
        <f t="shared" si="2"/>
        <v>0.60000000000002274</v>
      </c>
      <c r="O24" s="13">
        <v>456</v>
      </c>
      <c r="P24" s="59">
        <v>330</v>
      </c>
      <c r="Q24" s="13">
        <f t="shared" si="6"/>
        <v>2880</v>
      </c>
      <c r="R24" s="13">
        <f t="shared" si="7"/>
        <v>2872</v>
      </c>
      <c r="S24" s="13">
        <f t="shared" si="9"/>
        <v>0.98465473145780047</v>
      </c>
      <c r="T24" s="13">
        <f t="shared" si="4"/>
        <v>4724.3851000761879</v>
      </c>
      <c r="U24" s="13">
        <f t="shared" si="5"/>
        <v>2.3094629156010229</v>
      </c>
    </row>
    <row r="25" spans="1:21">
      <c r="A25" s="59">
        <v>7</v>
      </c>
      <c r="B25" s="59">
        <v>326</v>
      </c>
      <c r="C25" s="59">
        <v>3.46</v>
      </c>
      <c r="D25" s="59">
        <v>9.1300000000000008</v>
      </c>
      <c r="E25" s="59">
        <v>0</v>
      </c>
      <c r="F25" s="59">
        <v>0.38</v>
      </c>
      <c r="G25" s="59">
        <v>4</v>
      </c>
      <c r="H25" s="59">
        <v>3.43</v>
      </c>
      <c r="I25" s="59">
        <v>1.01</v>
      </c>
      <c r="J25" s="59">
        <v>1128</v>
      </c>
      <c r="K25" s="59">
        <v>329</v>
      </c>
      <c r="L25" s="13">
        <f t="shared" si="8"/>
        <v>-1.2536443148689624E-3</v>
      </c>
      <c r="N25" s="13">
        <f t="shared" si="2"/>
        <v>0.25999999999999091</v>
      </c>
      <c r="O25" s="13">
        <v>360</v>
      </c>
      <c r="P25" s="59">
        <v>326</v>
      </c>
      <c r="Q25" s="13">
        <f t="shared" si="6"/>
        <v>3240</v>
      </c>
      <c r="R25" s="13">
        <f t="shared" si="7"/>
        <v>3198</v>
      </c>
      <c r="S25" s="13">
        <f t="shared" si="9"/>
        <v>0.86499999999999999</v>
      </c>
      <c r="T25" s="13">
        <f t="shared" si="4"/>
        <v>5006.3751000761877</v>
      </c>
      <c r="U25" s="13">
        <f t="shared" si="5"/>
        <v>2.2825000000000002</v>
      </c>
    </row>
    <row r="26" spans="1:21">
      <c r="A26" s="59">
        <v>8</v>
      </c>
      <c r="B26" s="59">
        <v>348</v>
      </c>
      <c r="C26" s="59">
        <v>3.08</v>
      </c>
      <c r="D26" s="59">
        <v>9.23</v>
      </c>
      <c r="E26" s="59">
        <v>0</v>
      </c>
      <c r="F26" s="59">
        <v>0.33</v>
      </c>
      <c r="G26" s="59">
        <v>4.08</v>
      </c>
      <c r="H26" s="59">
        <v>3.4</v>
      </c>
      <c r="I26" s="59">
        <v>0.9</v>
      </c>
      <c r="J26" s="59">
        <v>1071</v>
      </c>
      <c r="K26" s="59">
        <v>315</v>
      </c>
      <c r="L26" s="13">
        <f t="shared" si="8"/>
        <v>5.8823529411764497E-3</v>
      </c>
      <c r="N26" s="13">
        <f t="shared" si="2"/>
        <v>-1.8000000000000114</v>
      </c>
      <c r="O26" s="13">
        <v>144</v>
      </c>
      <c r="P26" s="59">
        <v>348</v>
      </c>
      <c r="Q26" s="13">
        <f t="shared" si="6"/>
        <v>3384</v>
      </c>
      <c r="R26" s="13">
        <f t="shared" si="7"/>
        <v>3546</v>
      </c>
      <c r="S26" s="13">
        <f t="shared" si="9"/>
        <v>0.75490196078431371</v>
      </c>
      <c r="T26" s="13">
        <f t="shared" si="4"/>
        <v>5269.0809824291291</v>
      </c>
      <c r="U26" s="13">
        <f t="shared" si="5"/>
        <v>2.2622549019607843</v>
      </c>
    </row>
    <row r="27" spans="1:21">
      <c r="A27" s="59">
        <v>9</v>
      </c>
      <c r="B27" s="59">
        <v>335</v>
      </c>
      <c r="C27" s="59">
        <v>2.69</v>
      </c>
      <c r="D27" s="59">
        <v>9.32</v>
      </c>
      <c r="E27" s="59">
        <v>0</v>
      </c>
      <c r="F27" s="59">
        <v>0.28999999999999998</v>
      </c>
      <c r="G27" s="59">
        <v>4.17</v>
      </c>
      <c r="H27" s="59">
        <v>3.35</v>
      </c>
      <c r="I27" s="59">
        <v>0.8</v>
      </c>
      <c r="J27" s="59">
        <v>902</v>
      </c>
      <c r="K27" s="59">
        <v>269</v>
      </c>
      <c r="L27" s="13">
        <f t="shared" si="8"/>
        <v>2.9850746268655914E-3</v>
      </c>
      <c r="N27" s="13">
        <f t="shared" si="2"/>
        <v>-1</v>
      </c>
      <c r="O27" s="13">
        <v>480</v>
      </c>
      <c r="P27" s="59">
        <v>335</v>
      </c>
      <c r="Q27" s="13">
        <f t="shared" si="6"/>
        <v>3864</v>
      </c>
      <c r="R27" s="13">
        <f t="shared" si="7"/>
        <v>3881</v>
      </c>
      <c r="S27" s="13">
        <f t="shared" si="9"/>
        <v>0.64508393285371701</v>
      </c>
      <c r="T27" s="13">
        <f t="shared" si="4"/>
        <v>5485.1840999351243</v>
      </c>
      <c r="U27" s="13">
        <f t="shared" si="5"/>
        <v>2.2350119904076742</v>
      </c>
    </row>
    <row r="28" spans="1:21">
      <c r="A28" s="59">
        <v>10</v>
      </c>
      <c r="B28" s="59">
        <v>315</v>
      </c>
      <c r="C28" s="59">
        <v>2.31</v>
      </c>
      <c r="D28" s="59">
        <v>9.42</v>
      </c>
      <c r="E28" s="59">
        <v>0</v>
      </c>
      <c r="F28" s="59">
        <v>0.24</v>
      </c>
      <c r="G28" s="59">
        <v>4.26</v>
      </c>
      <c r="H28" s="59">
        <v>3.26</v>
      </c>
      <c r="I28" s="59">
        <v>0.71</v>
      </c>
      <c r="J28" s="59">
        <v>727</v>
      </c>
      <c r="K28" s="59">
        <v>223</v>
      </c>
      <c r="L28" s="13">
        <f t="shared" si="8"/>
        <v>-1.4110429447852235E-3</v>
      </c>
      <c r="N28" s="13">
        <f t="shared" si="2"/>
        <v>0.64999999999997726</v>
      </c>
      <c r="O28" s="13">
        <v>408</v>
      </c>
      <c r="P28" s="59">
        <v>315</v>
      </c>
      <c r="Q28" s="13">
        <f t="shared" si="6"/>
        <v>4272</v>
      </c>
      <c r="R28" s="13">
        <f t="shared" si="7"/>
        <v>4196</v>
      </c>
      <c r="S28" s="13">
        <f t="shared" si="9"/>
        <v>0.54225352112676062</v>
      </c>
      <c r="T28" s="13">
        <f t="shared" si="4"/>
        <v>5655.993959090054</v>
      </c>
      <c r="U28" s="13">
        <f t="shared" si="5"/>
        <v>2.211267605633803</v>
      </c>
    </row>
    <row r="29" spans="1:21">
      <c r="A29" s="59">
        <v>11</v>
      </c>
      <c r="B29" s="59">
        <v>215</v>
      </c>
      <c r="C29" s="59">
        <v>1.92</v>
      </c>
      <c r="D29" s="59">
        <v>9.52</v>
      </c>
      <c r="E29" s="59">
        <v>0</v>
      </c>
      <c r="F29" s="59">
        <v>0.2</v>
      </c>
      <c r="G29" s="59">
        <v>4.3499999999999996</v>
      </c>
      <c r="H29" s="59">
        <v>3.12</v>
      </c>
      <c r="I29" s="59">
        <v>0.62</v>
      </c>
      <c r="J29" s="59">
        <v>413</v>
      </c>
      <c r="K29" s="59">
        <v>133</v>
      </c>
      <c r="L29" s="13">
        <f t="shared" si="8"/>
        <v>-4.6153846153846878E-3</v>
      </c>
      <c r="N29" s="13">
        <f t="shared" si="2"/>
        <v>0.30000000000001137</v>
      </c>
      <c r="O29" s="13">
        <v>216</v>
      </c>
      <c r="P29" s="59">
        <v>215</v>
      </c>
      <c r="Q29" s="13">
        <f t="shared" si="6"/>
        <v>4488</v>
      </c>
      <c r="R29" s="13">
        <f t="shared" si="7"/>
        <v>4411</v>
      </c>
      <c r="S29" s="13">
        <f t="shared" si="9"/>
        <v>0.44137931034482758</v>
      </c>
      <c r="T29" s="13">
        <f t="shared" si="4"/>
        <v>5750.8905108141917</v>
      </c>
      <c r="U29" s="13">
        <f t="shared" si="5"/>
        <v>2.1885057471264369</v>
      </c>
    </row>
    <row r="30" spans="1:21">
      <c r="A30" s="59">
        <v>12</v>
      </c>
      <c r="B30" s="59">
        <v>169</v>
      </c>
      <c r="C30" s="59">
        <v>1.54</v>
      </c>
      <c r="D30" s="59">
        <v>9.61</v>
      </c>
      <c r="E30" s="59">
        <v>0</v>
      </c>
      <c r="F30" s="59">
        <v>0.16</v>
      </c>
      <c r="G30" s="59">
        <v>4.4400000000000004</v>
      </c>
      <c r="H30" s="59">
        <v>2.91</v>
      </c>
      <c r="I30" s="59">
        <v>0.53</v>
      </c>
      <c r="J30" s="59">
        <v>260</v>
      </c>
      <c r="K30" s="59">
        <v>89</v>
      </c>
      <c r="L30" s="13">
        <f t="shared" si="8"/>
        <v>-7.9037800687287163E-4</v>
      </c>
      <c r="N30" s="13">
        <f t="shared" si="2"/>
        <v>0.57000000000000739</v>
      </c>
      <c r="O30" s="13">
        <v>288</v>
      </c>
      <c r="P30" s="59">
        <v>169</v>
      </c>
      <c r="Q30" s="13">
        <f t="shared" si="6"/>
        <v>4776</v>
      </c>
      <c r="R30" s="13">
        <f t="shared" si="7"/>
        <v>4580</v>
      </c>
      <c r="S30" s="13">
        <f t="shared" si="9"/>
        <v>0.3468468468468468</v>
      </c>
      <c r="T30" s="13">
        <f t="shared" si="4"/>
        <v>5809.5076279313089</v>
      </c>
      <c r="U30" s="13">
        <f t="shared" si="5"/>
        <v>2.1644144144144142</v>
      </c>
    </row>
    <row r="31" spans="1:21">
      <c r="A31" s="59">
        <v>13</v>
      </c>
      <c r="B31" s="59">
        <v>151</v>
      </c>
      <c r="C31" s="59">
        <v>1.1499999999999999</v>
      </c>
      <c r="D31" s="59">
        <v>9.7100000000000009</v>
      </c>
      <c r="E31" s="59">
        <v>0</v>
      </c>
      <c r="F31" s="59">
        <v>0.12</v>
      </c>
      <c r="G31" s="59">
        <v>4.5199999999999996</v>
      </c>
      <c r="H31" s="59">
        <v>2.6</v>
      </c>
      <c r="I31" s="59">
        <v>0.44</v>
      </c>
      <c r="J31" s="59">
        <v>174</v>
      </c>
      <c r="K31" s="59">
        <v>67</v>
      </c>
      <c r="L31" s="13">
        <f t="shared" si="8"/>
        <v>2.3076923076922329E-3</v>
      </c>
      <c r="N31" s="13">
        <f t="shared" si="2"/>
        <v>-0.56000000000000227</v>
      </c>
      <c r="O31" s="13">
        <v>288</v>
      </c>
      <c r="P31" s="59">
        <v>151</v>
      </c>
      <c r="Q31" s="13">
        <f t="shared" si="6"/>
        <v>5064</v>
      </c>
      <c r="R31" s="13">
        <f t="shared" si="7"/>
        <v>4731</v>
      </c>
      <c r="S31" s="13">
        <f t="shared" si="9"/>
        <v>0.25442477876106195</v>
      </c>
      <c r="T31" s="13">
        <f t="shared" si="4"/>
        <v>5847.9257695242295</v>
      </c>
      <c r="U31" s="13">
        <f t="shared" si="5"/>
        <v>2.1482300884955756</v>
      </c>
    </row>
    <row r="32" spans="1:21">
      <c r="A32" s="59">
        <v>14</v>
      </c>
      <c r="B32" s="59">
        <v>105</v>
      </c>
      <c r="C32" s="59">
        <v>0.77</v>
      </c>
      <c r="D32" s="59">
        <v>9.81</v>
      </c>
      <c r="E32" s="59">
        <v>0</v>
      </c>
      <c r="F32" s="59">
        <v>0.08</v>
      </c>
      <c r="G32" s="59">
        <v>4.6100000000000003</v>
      </c>
      <c r="H32" s="59">
        <v>2.12</v>
      </c>
      <c r="I32" s="59">
        <v>0.36</v>
      </c>
      <c r="J32" s="59">
        <v>81</v>
      </c>
      <c r="K32" s="59">
        <v>38</v>
      </c>
      <c r="L32" s="13">
        <f t="shared" si="8"/>
        <v>3.2075471698113089E-3</v>
      </c>
      <c r="N32" s="13">
        <f t="shared" si="2"/>
        <v>-0.20000000000000284</v>
      </c>
      <c r="O32" s="13">
        <v>360</v>
      </c>
      <c r="P32" s="59">
        <v>105</v>
      </c>
      <c r="Q32" s="13">
        <f t="shared" si="6"/>
        <v>5424</v>
      </c>
      <c r="R32" s="13">
        <f t="shared" si="7"/>
        <v>4836</v>
      </c>
      <c r="S32" s="13">
        <f t="shared" si="9"/>
        <v>0.16702819956616052</v>
      </c>
      <c r="T32" s="13">
        <f t="shared" si="4"/>
        <v>5865.4637304786766</v>
      </c>
      <c r="U32" s="13">
        <f t="shared" si="5"/>
        <v>2.1279826464208242</v>
      </c>
    </row>
    <row r="33" spans="1:21">
      <c r="A33" s="59">
        <v>15</v>
      </c>
      <c r="B33" s="59">
        <v>74</v>
      </c>
      <c r="C33" s="59">
        <v>0.38</v>
      </c>
      <c r="D33" s="59">
        <v>9.9</v>
      </c>
      <c r="E33" s="59">
        <v>0</v>
      </c>
      <c r="F33" s="59">
        <v>0.04</v>
      </c>
      <c r="G33" s="59">
        <v>4.7</v>
      </c>
      <c r="H33" s="59">
        <v>1.35</v>
      </c>
      <c r="I33" s="59">
        <v>0.28000000000000003</v>
      </c>
      <c r="J33" s="59">
        <v>28</v>
      </c>
      <c r="K33" s="59">
        <v>21</v>
      </c>
      <c r="L33" s="13">
        <f t="shared" si="8"/>
        <v>1.481481481481417E-3</v>
      </c>
      <c r="N33" s="13">
        <f t="shared" si="2"/>
        <v>-0.27999999999999758</v>
      </c>
      <c r="O33" s="13">
        <v>360</v>
      </c>
      <c r="P33" s="59">
        <v>74</v>
      </c>
      <c r="Q33" s="13">
        <f t="shared" si="6"/>
        <v>5784</v>
      </c>
      <c r="R33" s="13">
        <f t="shared" si="7"/>
        <v>4910</v>
      </c>
      <c r="S33" s="13">
        <f t="shared" si="9"/>
        <v>8.0851063829787226E-2</v>
      </c>
      <c r="T33" s="13">
        <f t="shared" si="4"/>
        <v>5871.4467092020805</v>
      </c>
      <c r="U33" s="13">
        <f t="shared" si="5"/>
        <v>2.1063829787234041</v>
      </c>
    </row>
    <row r="34" spans="1:21" ht="15" customHeight="1">
      <c r="A34" s="65">
        <v>16</v>
      </c>
      <c r="C34" s="65">
        <v>0</v>
      </c>
      <c r="J34" s="13">
        <f>SUM(J8:J33)</f>
        <v>20652</v>
      </c>
      <c r="K34" s="13">
        <f>SUM(K8:K33)</f>
        <v>6455</v>
      </c>
      <c r="O34" s="13">
        <v>144</v>
      </c>
      <c r="T34" s="13">
        <v>6455.4073398636801</v>
      </c>
    </row>
    <row r="35" spans="1:21">
      <c r="J35" s="59">
        <v>20656</v>
      </c>
      <c r="K35" s="59">
        <v>6454</v>
      </c>
      <c r="L35" s="4">
        <f>J35/K35</f>
        <v>3.2004958165478774</v>
      </c>
      <c r="M35" s="4" t="s">
        <v>187</v>
      </c>
      <c r="O35" s="13">
        <v>240</v>
      </c>
      <c r="T35" s="13">
        <f>J34/T34</f>
        <v>3.1991784426164673</v>
      </c>
    </row>
    <row r="36" spans="1:21">
      <c r="A36" s="57">
        <v>10</v>
      </c>
      <c r="H36" s="13">
        <f>I36+A36*J36</f>
        <v>4.3</v>
      </c>
      <c r="I36" s="58">
        <v>3.4</v>
      </c>
      <c r="J36" s="58">
        <v>0.09</v>
      </c>
      <c r="T36" s="13">
        <f>J34/T33</f>
        <v>3.5173613970868471</v>
      </c>
      <c r="U36" s="13">
        <f>T35/T36</f>
        <v>0.90953930559029117</v>
      </c>
    </row>
    <row r="37" spans="1:21">
      <c r="A37" s="57">
        <v>0</v>
      </c>
      <c r="C37" s="13" t="s">
        <v>186</v>
      </c>
      <c r="H37" s="13">
        <f>I37+A37*J37</f>
        <v>3.4</v>
      </c>
      <c r="I37" s="13">
        <f>I36</f>
        <v>3.4</v>
      </c>
      <c r="J37" s="13">
        <f>J36</f>
        <v>0.09</v>
      </c>
      <c r="O37" s="13" t="s">
        <v>185</v>
      </c>
    </row>
    <row r="38" spans="1:21">
      <c r="K38" s="13">
        <f>D33/G33</f>
        <v>2.1063829787234041</v>
      </c>
      <c r="L38" s="13" t="s">
        <v>184</v>
      </c>
      <c r="O38" s="13" t="s">
        <v>183</v>
      </c>
    </row>
    <row r="39" spans="1:21">
      <c r="K39" s="13">
        <f>D8/G8</f>
        <v>2.992</v>
      </c>
      <c r="L39" s="13" t="s">
        <v>182</v>
      </c>
    </row>
    <row r="40" spans="1:21">
      <c r="A40" s="13" t="s">
        <v>181</v>
      </c>
      <c r="B40" s="13" t="s">
        <v>180</v>
      </c>
    </row>
    <row r="41" spans="1:21">
      <c r="A41" s="14">
        <v>44242</v>
      </c>
      <c r="B41" s="17">
        <v>-11.5</v>
      </c>
      <c r="C41" s="13">
        <f t="shared" ref="C41:C104" si="10">ROUND(B41,0)</f>
        <v>-12</v>
      </c>
      <c r="D41" s="13">
        <f t="shared" ref="D41:D104" si="11">IF(C41=C40,D40+1,1)</f>
        <v>1</v>
      </c>
      <c r="E41" s="13">
        <v>-12</v>
      </c>
      <c r="F41" s="13">
        <v>1</v>
      </c>
      <c r="G41" s="13">
        <f t="shared" ref="G41:G68" si="12">24*F41</f>
        <v>24</v>
      </c>
    </row>
    <row r="42" spans="1:21">
      <c r="A42" s="14">
        <v>44237</v>
      </c>
      <c r="B42" s="17">
        <v>-9.7000000000000028</v>
      </c>
      <c r="C42" s="13">
        <f t="shared" si="10"/>
        <v>-10</v>
      </c>
      <c r="D42" s="13">
        <f t="shared" si="11"/>
        <v>1</v>
      </c>
      <c r="E42" s="13">
        <v>-11</v>
      </c>
      <c r="F42" s="13">
        <v>0</v>
      </c>
      <c r="G42" s="13">
        <f t="shared" si="12"/>
        <v>0</v>
      </c>
    </row>
    <row r="43" spans="1:21">
      <c r="A43" s="14">
        <v>44239</v>
      </c>
      <c r="B43" s="17">
        <v>-9.1000000000000014</v>
      </c>
      <c r="C43" s="13">
        <f t="shared" si="10"/>
        <v>-9</v>
      </c>
      <c r="D43" s="13">
        <f t="shared" si="11"/>
        <v>1</v>
      </c>
      <c r="E43" s="13">
        <v>-10</v>
      </c>
      <c r="F43" s="13">
        <v>1</v>
      </c>
      <c r="G43" s="13">
        <f t="shared" si="12"/>
        <v>24</v>
      </c>
    </row>
    <row r="44" spans="1:21">
      <c r="A44" s="14">
        <v>44241</v>
      </c>
      <c r="B44" s="17">
        <v>-8.8999999999999986</v>
      </c>
      <c r="C44" s="13">
        <f t="shared" si="10"/>
        <v>-9</v>
      </c>
      <c r="D44" s="13">
        <f t="shared" si="11"/>
        <v>2</v>
      </c>
      <c r="E44" s="13">
        <v>-9</v>
      </c>
      <c r="F44" s="13">
        <v>2</v>
      </c>
      <c r="G44" s="13">
        <f t="shared" si="12"/>
        <v>48</v>
      </c>
    </row>
    <row r="45" spans="1:21">
      <c r="A45" s="14">
        <v>44236</v>
      </c>
      <c r="B45" s="17">
        <v>-8</v>
      </c>
      <c r="C45" s="13">
        <f t="shared" si="10"/>
        <v>-8</v>
      </c>
      <c r="D45" s="13">
        <f t="shared" si="11"/>
        <v>1</v>
      </c>
      <c r="E45" s="13">
        <v>-8</v>
      </c>
      <c r="F45" s="13">
        <v>1</v>
      </c>
      <c r="G45" s="13">
        <f t="shared" si="12"/>
        <v>24</v>
      </c>
    </row>
    <row r="46" spans="1:21">
      <c r="A46" s="14">
        <v>44238</v>
      </c>
      <c r="B46" s="17">
        <v>-7.3999999999999986</v>
      </c>
      <c r="C46" s="13">
        <f t="shared" si="10"/>
        <v>-7</v>
      </c>
      <c r="D46" s="13">
        <f t="shared" si="11"/>
        <v>1</v>
      </c>
      <c r="E46" s="13">
        <v>-7</v>
      </c>
      <c r="F46" s="13">
        <v>3</v>
      </c>
      <c r="G46" s="13">
        <f t="shared" si="12"/>
        <v>72</v>
      </c>
    </row>
    <row r="47" spans="1:21">
      <c r="A47" s="14">
        <v>44240</v>
      </c>
      <c r="B47" s="17">
        <v>-7.2999999999999972</v>
      </c>
      <c r="C47" s="13">
        <f t="shared" si="10"/>
        <v>-7</v>
      </c>
      <c r="D47" s="13">
        <f t="shared" si="11"/>
        <v>2</v>
      </c>
      <c r="E47" s="13">
        <v>-6</v>
      </c>
      <c r="F47" s="13">
        <v>0</v>
      </c>
      <c r="G47" s="13">
        <f t="shared" si="12"/>
        <v>0</v>
      </c>
    </row>
    <row r="48" spans="1:21">
      <c r="A48" s="14">
        <v>44235</v>
      </c>
      <c r="B48" s="17">
        <v>-7</v>
      </c>
      <c r="C48" s="13">
        <f t="shared" si="10"/>
        <v>-7</v>
      </c>
      <c r="D48" s="13">
        <f t="shared" si="11"/>
        <v>3</v>
      </c>
      <c r="E48" s="13">
        <v>-5</v>
      </c>
      <c r="F48" s="13">
        <v>2</v>
      </c>
      <c r="G48" s="13">
        <f t="shared" si="12"/>
        <v>48</v>
      </c>
    </row>
    <row r="49" spans="1:7">
      <c r="A49" s="14">
        <v>44213</v>
      </c>
      <c r="B49" s="17">
        <v>-4.5</v>
      </c>
      <c r="C49" s="13">
        <f t="shared" si="10"/>
        <v>-5</v>
      </c>
      <c r="D49" s="13">
        <f t="shared" si="11"/>
        <v>1</v>
      </c>
      <c r="E49" s="13">
        <v>-4</v>
      </c>
      <c r="F49" s="13">
        <v>2</v>
      </c>
      <c r="G49" s="13">
        <f t="shared" si="12"/>
        <v>48</v>
      </c>
    </row>
    <row r="50" spans="1:7">
      <c r="A50" s="14">
        <v>44234</v>
      </c>
      <c r="B50" s="17">
        <v>-4.5</v>
      </c>
      <c r="C50" s="13">
        <f t="shared" si="10"/>
        <v>-5</v>
      </c>
      <c r="D50" s="13">
        <f t="shared" si="11"/>
        <v>2</v>
      </c>
      <c r="E50" s="13">
        <v>-3</v>
      </c>
      <c r="F50" s="13">
        <v>3</v>
      </c>
      <c r="G50" s="13">
        <f t="shared" si="12"/>
        <v>72</v>
      </c>
    </row>
    <row r="51" spans="1:7">
      <c r="A51" s="14">
        <v>44212</v>
      </c>
      <c r="B51" s="17">
        <v>-4.3999999999999986</v>
      </c>
      <c r="C51" s="13">
        <f t="shared" si="10"/>
        <v>-4</v>
      </c>
      <c r="D51" s="13">
        <f t="shared" si="11"/>
        <v>1</v>
      </c>
      <c r="E51" s="13">
        <v>-2</v>
      </c>
      <c r="F51" s="13">
        <v>5</v>
      </c>
      <c r="G51" s="13">
        <f t="shared" si="12"/>
        <v>120</v>
      </c>
    </row>
    <row r="52" spans="1:7">
      <c r="A52" s="14">
        <v>44227</v>
      </c>
      <c r="B52" s="17">
        <v>-3.5</v>
      </c>
      <c r="C52" s="13">
        <f t="shared" si="10"/>
        <v>-4</v>
      </c>
      <c r="D52" s="13">
        <f t="shared" si="11"/>
        <v>2</v>
      </c>
      <c r="E52" s="13">
        <v>-1</v>
      </c>
      <c r="F52" s="13">
        <v>9</v>
      </c>
      <c r="G52" s="13">
        <f t="shared" si="12"/>
        <v>216</v>
      </c>
    </row>
    <row r="53" spans="1:7">
      <c r="A53" s="14">
        <v>44207</v>
      </c>
      <c r="B53" s="17">
        <v>-2.8999999999999986</v>
      </c>
      <c r="C53" s="13">
        <f t="shared" si="10"/>
        <v>-3</v>
      </c>
      <c r="D53" s="13">
        <f t="shared" si="11"/>
        <v>1</v>
      </c>
      <c r="E53" s="13">
        <v>0</v>
      </c>
      <c r="F53" s="13">
        <v>18</v>
      </c>
      <c r="G53" s="13">
        <f t="shared" si="12"/>
        <v>432</v>
      </c>
    </row>
    <row r="54" spans="1:7">
      <c r="A54" s="14">
        <v>44228</v>
      </c>
      <c r="B54" s="17">
        <v>-2.5</v>
      </c>
      <c r="C54" s="13">
        <f t="shared" si="10"/>
        <v>-3</v>
      </c>
      <c r="D54" s="13">
        <f t="shared" si="11"/>
        <v>2</v>
      </c>
      <c r="E54" s="13">
        <v>1</v>
      </c>
      <c r="F54" s="13">
        <v>17</v>
      </c>
      <c r="G54" s="13">
        <f t="shared" si="12"/>
        <v>408</v>
      </c>
    </row>
    <row r="55" spans="1:7">
      <c r="A55" s="14">
        <v>44243</v>
      </c>
      <c r="B55" s="17">
        <v>-2.5</v>
      </c>
      <c r="C55" s="13">
        <f t="shared" si="10"/>
        <v>-3</v>
      </c>
      <c r="D55" s="13">
        <f t="shared" si="11"/>
        <v>3</v>
      </c>
      <c r="E55" s="13">
        <v>2</v>
      </c>
      <c r="F55" s="13">
        <v>21</v>
      </c>
      <c r="G55" s="13">
        <f t="shared" si="12"/>
        <v>504</v>
      </c>
    </row>
    <row r="56" spans="1:7">
      <c r="A56" s="14">
        <v>44275</v>
      </c>
      <c r="B56" s="17">
        <v>-2.2000000000000028</v>
      </c>
      <c r="C56" s="13">
        <f t="shared" si="10"/>
        <v>-2</v>
      </c>
      <c r="D56" s="13">
        <f t="shared" si="11"/>
        <v>1</v>
      </c>
      <c r="E56" s="13">
        <v>3</v>
      </c>
      <c r="F56" s="13">
        <v>16</v>
      </c>
      <c r="G56" s="13">
        <f t="shared" si="12"/>
        <v>384</v>
      </c>
    </row>
    <row r="57" spans="1:7">
      <c r="A57" s="14">
        <v>44214</v>
      </c>
      <c r="B57" s="17">
        <v>-2</v>
      </c>
      <c r="C57" s="13">
        <f t="shared" si="10"/>
        <v>-2</v>
      </c>
      <c r="D57" s="13">
        <f t="shared" si="11"/>
        <v>2</v>
      </c>
      <c r="E57" s="13">
        <v>4</v>
      </c>
      <c r="F57" s="13">
        <v>19</v>
      </c>
      <c r="G57" s="13">
        <f t="shared" si="12"/>
        <v>456</v>
      </c>
    </row>
    <row r="58" spans="1:7">
      <c r="A58" s="14">
        <v>44167</v>
      </c>
      <c r="B58" s="17">
        <v>-1.8000000000000007</v>
      </c>
      <c r="C58" s="13">
        <f t="shared" si="10"/>
        <v>-2</v>
      </c>
      <c r="D58" s="13">
        <f t="shared" si="11"/>
        <v>3</v>
      </c>
      <c r="E58" s="13">
        <v>5</v>
      </c>
      <c r="F58" s="13">
        <v>15</v>
      </c>
      <c r="G58" s="13">
        <f t="shared" si="12"/>
        <v>360</v>
      </c>
    </row>
    <row r="59" spans="1:7">
      <c r="A59" s="14">
        <v>44168</v>
      </c>
      <c r="B59" s="17">
        <v>-1.8000000000000007</v>
      </c>
      <c r="C59" s="13">
        <f t="shared" si="10"/>
        <v>-2</v>
      </c>
      <c r="D59" s="13">
        <f t="shared" si="11"/>
        <v>4</v>
      </c>
      <c r="E59" s="13">
        <v>6</v>
      </c>
      <c r="F59" s="13">
        <v>6</v>
      </c>
      <c r="G59" s="13">
        <f t="shared" si="12"/>
        <v>144</v>
      </c>
    </row>
    <row r="60" spans="1:7">
      <c r="A60" s="14">
        <v>44198</v>
      </c>
      <c r="B60" s="17">
        <v>-1.6999999999999993</v>
      </c>
      <c r="C60" s="13">
        <f t="shared" si="10"/>
        <v>-2</v>
      </c>
      <c r="D60" s="13">
        <f t="shared" si="11"/>
        <v>5</v>
      </c>
      <c r="E60" s="13">
        <v>7</v>
      </c>
      <c r="F60" s="13">
        <v>20</v>
      </c>
      <c r="G60" s="13">
        <f t="shared" si="12"/>
        <v>480</v>
      </c>
    </row>
    <row r="61" spans="1:7">
      <c r="A61" s="14">
        <v>44197</v>
      </c>
      <c r="B61" s="17">
        <v>-1.3999999999999986</v>
      </c>
      <c r="C61" s="13">
        <f t="shared" si="10"/>
        <v>-1</v>
      </c>
      <c r="D61" s="13">
        <f t="shared" si="11"/>
        <v>1</v>
      </c>
      <c r="E61" s="13">
        <v>8</v>
      </c>
      <c r="F61" s="13">
        <v>17</v>
      </c>
      <c r="G61" s="13">
        <f t="shared" si="12"/>
        <v>408</v>
      </c>
    </row>
    <row r="62" spans="1:7">
      <c r="A62" s="14">
        <v>44166</v>
      </c>
      <c r="B62" s="17">
        <v>-1.3000000000000007</v>
      </c>
      <c r="C62" s="13">
        <f t="shared" si="10"/>
        <v>-1</v>
      </c>
      <c r="D62" s="13">
        <f t="shared" si="11"/>
        <v>2</v>
      </c>
      <c r="E62" s="13">
        <v>9</v>
      </c>
      <c r="F62" s="13">
        <v>9</v>
      </c>
      <c r="G62" s="13">
        <f t="shared" si="12"/>
        <v>216</v>
      </c>
    </row>
    <row r="63" spans="1:7">
      <c r="A63" s="14">
        <v>44192</v>
      </c>
      <c r="B63" s="17">
        <v>-1.1999999999999993</v>
      </c>
      <c r="C63" s="13">
        <f t="shared" si="10"/>
        <v>-1</v>
      </c>
      <c r="D63" s="13">
        <f t="shared" si="11"/>
        <v>3</v>
      </c>
      <c r="E63" s="13">
        <v>10</v>
      </c>
      <c r="F63" s="13">
        <v>12</v>
      </c>
      <c r="G63" s="13">
        <f t="shared" si="12"/>
        <v>288</v>
      </c>
    </row>
    <row r="64" spans="1:7">
      <c r="A64" s="14">
        <v>44211</v>
      </c>
      <c r="B64" s="17">
        <v>-1.1000000000000014</v>
      </c>
      <c r="C64" s="13">
        <f t="shared" si="10"/>
        <v>-1</v>
      </c>
      <c r="D64" s="13">
        <f t="shared" si="11"/>
        <v>4</v>
      </c>
      <c r="E64" s="13">
        <v>11</v>
      </c>
      <c r="F64" s="13">
        <v>12</v>
      </c>
      <c r="G64" s="13">
        <f t="shared" si="12"/>
        <v>288</v>
      </c>
    </row>
    <row r="65" spans="1:7">
      <c r="A65" s="14">
        <v>44264</v>
      </c>
      <c r="B65" s="17">
        <v>-1.1000000000000014</v>
      </c>
      <c r="C65" s="13">
        <f t="shared" si="10"/>
        <v>-1</v>
      </c>
      <c r="D65" s="13">
        <f t="shared" si="11"/>
        <v>5</v>
      </c>
      <c r="E65" s="13">
        <v>12</v>
      </c>
      <c r="F65" s="13">
        <v>15</v>
      </c>
      <c r="G65" s="13">
        <f t="shared" si="12"/>
        <v>360</v>
      </c>
    </row>
    <row r="66" spans="1:7">
      <c r="A66" s="14">
        <v>44222</v>
      </c>
      <c r="B66" s="17">
        <v>-0.89999999999999858</v>
      </c>
      <c r="C66" s="13">
        <f t="shared" si="10"/>
        <v>-1</v>
      </c>
      <c r="D66" s="13">
        <f t="shared" si="11"/>
        <v>6</v>
      </c>
      <c r="E66" s="13">
        <v>13</v>
      </c>
      <c r="F66" s="13">
        <v>15</v>
      </c>
      <c r="G66" s="13">
        <f t="shared" si="12"/>
        <v>360</v>
      </c>
    </row>
    <row r="67" spans="1:7">
      <c r="A67" s="14">
        <v>44159</v>
      </c>
      <c r="B67" s="17">
        <v>-0.69999999999999929</v>
      </c>
      <c r="C67" s="13">
        <f t="shared" si="10"/>
        <v>-1</v>
      </c>
      <c r="D67" s="13">
        <f t="shared" si="11"/>
        <v>7</v>
      </c>
      <c r="E67" s="13">
        <v>14</v>
      </c>
      <c r="F67" s="13">
        <v>6</v>
      </c>
      <c r="G67" s="13">
        <f t="shared" si="12"/>
        <v>144</v>
      </c>
    </row>
    <row r="68" spans="1:7">
      <c r="A68" s="14">
        <v>44206</v>
      </c>
      <c r="B68" s="17">
        <v>-0.69999999999999929</v>
      </c>
      <c r="C68" s="13">
        <f t="shared" si="10"/>
        <v>-1</v>
      </c>
      <c r="D68" s="13">
        <f t="shared" si="11"/>
        <v>8</v>
      </c>
      <c r="E68" s="13">
        <v>15</v>
      </c>
      <c r="F68" s="13">
        <v>10</v>
      </c>
      <c r="G68" s="13">
        <f t="shared" si="12"/>
        <v>240</v>
      </c>
    </row>
    <row r="69" spans="1:7">
      <c r="A69" s="14">
        <v>44208</v>
      </c>
      <c r="B69" s="17">
        <v>-0.60000000000000142</v>
      </c>
      <c r="C69" s="13">
        <f t="shared" si="10"/>
        <v>-1</v>
      </c>
      <c r="D69" s="13">
        <f t="shared" si="11"/>
        <v>9</v>
      </c>
    </row>
    <row r="70" spans="1:7">
      <c r="A70" s="14">
        <v>44161</v>
      </c>
      <c r="B70" s="17">
        <v>-0.39999999999999858</v>
      </c>
      <c r="C70" s="13">
        <f t="shared" si="10"/>
        <v>0</v>
      </c>
      <c r="D70" s="13">
        <f t="shared" si="11"/>
        <v>1</v>
      </c>
    </row>
    <row r="71" spans="1:7">
      <c r="A71" s="14">
        <v>44205</v>
      </c>
      <c r="B71" s="17">
        <v>-0.39999999999999858</v>
      </c>
      <c r="C71" s="13">
        <f t="shared" si="10"/>
        <v>0</v>
      </c>
      <c r="D71" s="13">
        <f t="shared" si="11"/>
        <v>2</v>
      </c>
    </row>
    <row r="72" spans="1:7">
      <c r="A72" s="14">
        <v>44210</v>
      </c>
      <c r="B72" s="17">
        <v>-0.39999999999999858</v>
      </c>
      <c r="C72" s="13">
        <f t="shared" si="10"/>
        <v>0</v>
      </c>
      <c r="D72" s="13">
        <f t="shared" si="11"/>
        <v>3</v>
      </c>
    </row>
    <row r="73" spans="1:7">
      <c r="A73" s="14">
        <v>44223</v>
      </c>
      <c r="B73" s="17">
        <v>-0.30000000000000071</v>
      </c>
      <c r="C73" s="13">
        <f t="shared" si="10"/>
        <v>0</v>
      </c>
      <c r="D73" s="13">
        <f t="shared" si="11"/>
        <v>4</v>
      </c>
    </row>
    <row r="74" spans="1:7">
      <c r="A74" s="14">
        <v>44160</v>
      </c>
      <c r="B74" s="17">
        <v>-0.10000000000000142</v>
      </c>
      <c r="C74" s="13">
        <f t="shared" si="10"/>
        <v>0</v>
      </c>
      <c r="D74" s="13">
        <f t="shared" si="11"/>
        <v>5</v>
      </c>
    </row>
    <row r="75" spans="1:7">
      <c r="A75" s="14">
        <v>44162</v>
      </c>
      <c r="B75" s="17">
        <v>-0.10000000000000142</v>
      </c>
      <c r="C75" s="13">
        <f t="shared" si="10"/>
        <v>0</v>
      </c>
      <c r="D75" s="13">
        <f t="shared" si="11"/>
        <v>6</v>
      </c>
    </row>
    <row r="76" spans="1:7">
      <c r="A76" s="14">
        <v>44204</v>
      </c>
      <c r="B76" s="17">
        <v>-0.10000000000000142</v>
      </c>
      <c r="C76" s="13">
        <f t="shared" si="10"/>
        <v>0</v>
      </c>
      <c r="D76" s="13">
        <f t="shared" si="11"/>
        <v>7</v>
      </c>
    </row>
    <row r="77" spans="1:7">
      <c r="A77" s="14">
        <v>44261</v>
      </c>
      <c r="B77" s="17">
        <v>-0.10000000000000142</v>
      </c>
      <c r="C77" s="13">
        <f t="shared" si="10"/>
        <v>0</v>
      </c>
      <c r="D77" s="13">
        <f t="shared" si="11"/>
        <v>8</v>
      </c>
    </row>
    <row r="78" spans="1:7">
      <c r="A78" s="14">
        <v>44203</v>
      </c>
      <c r="B78" s="17">
        <v>0</v>
      </c>
      <c r="C78" s="13">
        <f t="shared" si="10"/>
        <v>0</v>
      </c>
      <c r="D78" s="13">
        <f t="shared" si="11"/>
        <v>9</v>
      </c>
    </row>
    <row r="79" spans="1:7">
      <c r="A79" s="14">
        <v>44233</v>
      </c>
      <c r="B79" s="17">
        <v>0.10000000000000142</v>
      </c>
      <c r="C79" s="13">
        <f t="shared" si="10"/>
        <v>0</v>
      </c>
      <c r="D79" s="13">
        <f t="shared" si="11"/>
        <v>10</v>
      </c>
    </row>
    <row r="80" spans="1:7">
      <c r="A80" s="14">
        <v>44202</v>
      </c>
      <c r="B80" s="17">
        <v>0.19999999999999929</v>
      </c>
      <c r="C80" s="13">
        <f t="shared" si="10"/>
        <v>0</v>
      </c>
      <c r="D80" s="13">
        <f t="shared" si="11"/>
        <v>11</v>
      </c>
    </row>
    <row r="81" spans="1:4">
      <c r="A81" s="14">
        <v>44292</v>
      </c>
      <c r="B81" s="17">
        <v>0.19999999999999929</v>
      </c>
      <c r="C81" s="13">
        <f t="shared" si="10"/>
        <v>0</v>
      </c>
      <c r="D81" s="13">
        <f t="shared" si="11"/>
        <v>12</v>
      </c>
    </row>
    <row r="82" spans="1:4">
      <c r="A82" s="14">
        <v>44156</v>
      </c>
      <c r="B82" s="17">
        <v>0.39999999999999858</v>
      </c>
      <c r="C82" s="13">
        <f t="shared" si="10"/>
        <v>0</v>
      </c>
      <c r="D82" s="13">
        <f t="shared" si="11"/>
        <v>13</v>
      </c>
    </row>
    <row r="83" spans="1:4">
      <c r="A83" s="14">
        <v>44191</v>
      </c>
      <c r="B83" s="17">
        <v>0.39999999999999858</v>
      </c>
      <c r="C83" s="13">
        <f t="shared" si="10"/>
        <v>0</v>
      </c>
      <c r="D83" s="13">
        <f t="shared" si="11"/>
        <v>14</v>
      </c>
    </row>
    <row r="84" spans="1:4">
      <c r="A84" s="14">
        <v>44196</v>
      </c>
      <c r="B84" s="17">
        <v>0.39999999999999858</v>
      </c>
      <c r="C84" s="13">
        <f t="shared" si="10"/>
        <v>0</v>
      </c>
      <c r="D84" s="13">
        <f t="shared" si="11"/>
        <v>15</v>
      </c>
    </row>
    <row r="85" spans="1:4">
      <c r="A85" s="14">
        <v>44257</v>
      </c>
      <c r="B85" s="17">
        <v>0.39999999999999858</v>
      </c>
      <c r="C85" s="13">
        <f t="shared" si="10"/>
        <v>0</v>
      </c>
      <c r="D85" s="13">
        <f t="shared" si="11"/>
        <v>16</v>
      </c>
    </row>
    <row r="86" spans="1:4">
      <c r="A86" s="14">
        <v>44262</v>
      </c>
      <c r="B86" s="17">
        <v>0.39999999999999858</v>
      </c>
      <c r="C86" s="13">
        <f t="shared" si="10"/>
        <v>0</v>
      </c>
      <c r="D86" s="13">
        <f t="shared" si="11"/>
        <v>17</v>
      </c>
    </row>
    <row r="87" spans="1:4">
      <c r="A87" s="14">
        <v>44263</v>
      </c>
      <c r="B87" s="17">
        <v>0.39999999999999858</v>
      </c>
      <c r="C87" s="13">
        <f t="shared" si="10"/>
        <v>0</v>
      </c>
      <c r="D87" s="13">
        <f t="shared" si="11"/>
        <v>18</v>
      </c>
    </row>
    <row r="88" spans="1:4">
      <c r="A88" s="14">
        <v>44163</v>
      </c>
      <c r="B88" s="17">
        <v>0.5</v>
      </c>
      <c r="C88" s="13">
        <f t="shared" si="10"/>
        <v>1</v>
      </c>
      <c r="D88" s="13">
        <f t="shared" si="11"/>
        <v>1</v>
      </c>
    </row>
    <row r="89" spans="1:4">
      <c r="A89" s="14">
        <v>44165</v>
      </c>
      <c r="B89" s="17">
        <v>0.5</v>
      </c>
      <c r="C89" s="13">
        <f t="shared" si="10"/>
        <v>1</v>
      </c>
      <c r="D89" s="13">
        <f t="shared" si="11"/>
        <v>2</v>
      </c>
    </row>
    <row r="90" spans="1:4">
      <c r="A90" s="14">
        <v>44221</v>
      </c>
      <c r="B90" s="17">
        <v>0.60000000000000142</v>
      </c>
      <c r="C90" s="13">
        <f t="shared" si="10"/>
        <v>1</v>
      </c>
      <c r="D90" s="13">
        <f t="shared" si="11"/>
        <v>3</v>
      </c>
    </row>
    <row r="91" spans="1:4">
      <c r="A91" s="14">
        <v>44225</v>
      </c>
      <c r="B91" s="17">
        <v>0.60000000000000142</v>
      </c>
      <c r="C91" s="13">
        <f t="shared" si="10"/>
        <v>1</v>
      </c>
      <c r="D91" s="13">
        <f t="shared" si="11"/>
        <v>4</v>
      </c>
    </row>
    <row r="92" spans="1:4">
      <c r="A92" s="14">
        <v>44209</v>
      </c>
      <c r="B92" s="17">
        <v>0.69999999999999929</v>
      </c>
      <c r="C92" s="13">
        <f t="shared" si="10"/>
        <v>1</v>
      </c>
      <c r="D92" s="13">
        <f t="shared" si="11"/>
        <v>5</v>
      </c>
    </row>
    <row r="93" spans="1:4">
      <c r="A93" s="14">
        <v>44220</v>
      </c>
      <c r="B93" s="17">
        <v>0.69999999999999929</v>
      </c>
      <c r="C93" s="13">
        <f t="shared" si="10"/>
        <v>1</v>
      </c>
      <c r="D93" s="13">
        <f t="shared" si="11"/>
        <v>6</v>
      </c>
    </row>
    <row r="94" spans="1:4">
      <c r="A94" s="14">
        <v>44250</v>
      </c>
      <c r="B94" s="17">
        <v>0.80000000000000071</v>
      </c>
      <c r="C94" s="13">
        <f t="shared" si="10"/>
        <v>1</v>
      </c>
      <c r="D94" s="13">
        <f t="shared" si="11"/>
        <v>7</v>
      </c>
    </row>
    <row r="95" spans="1:4">
      <c r="A95" s="14">
        <v>44195</v>
      </c>
      <c r="B95" s="17">
        <v>0.89999999999999858</v>
      </c>
      <c r="C95" s="13">
        <f t="shared" si="10"/>
        <v>1</v>
      </c>
      <c r="D95" s="13">
        <f t="shared" si="11"/>
        <v>8</v>
      </c>
    </row>
    <row r="96" spans="1:4">
      <c r="A96" s="14">
        <v>44258</v>
      </c>
      <c r="B96" s="17">
        <v>0.89999999999999858</v>
      </c>
      <c r="C96" s="13">
        <f t="shared" si="10"/>
        <v>1</v>
      </c>
      <c r="D96" s="13">
        <f t="shared" si="11"/>
        <v>9</v>
      </c>
    </row>
    <row r="97" spans="1:4">
      <c r="A97" s="14">
        <v>44274</v>
      </c>
      <c r="B97" s="17">
        <v>0.89999999999999858</v>
      </c>
      <c r="C97" s="13">
        <f t="shared" si="10"/>
        <v>1</v>
      </c>
      <c r="D97" s="13">
        <f t="shared" si="11"/>
        <v>10</v>
      </c>
    </row>
    <row r="98" spans="1:4">
      <c r="A98" s="14">
        <v>44226</v>
      </c>
      <c r="B98" s="17">
        <v>1</v>
      </c>
      <c r="C98" s="13">
        <f t="shared" si="10"/>
        <v>1</v>
      </c>
      <c r="D98" s="13">
        <f t="shared" si="11"/>
        <v>11</v>
      </c>
    </row>
    <row r="99" spans="1:4">
      <c r="A99" s="14">
        <v>44260</v>
      </c>
      <c r="B99" s="17">
        <v>1</v>
      </c>
      <c r="C99" s="13">
        <f t="shared" si="10"/>
        <v>1</v>
      </c>
      <c r="D99" s="13">
        <f t="shared" si="11"/>
        <v>12</v>
      </c>
    </row>
    <row r="100" spans="1:4">
      <c r="A100" s="14">
        <v>44169</v>
      </c>
      <c r="B100" s="17">
        <v>1.1000000000000014</v>
      </c>
      <c r="C100" s="13">
        <f t="shared" si="10"/>
        <v>1</v>
      </c>
      <c r="D100" s="13">
        <f t="shared" si="11"/>
        <v>13</v>
      </c>
    </row>
    <row r="101" spans="1:4">
      <c r="A101" s="14">
        <v>44265</v>
      </c>
      <c r="B101" s="17">
        <v>1.1000000000000014</v>
      </c>
      <c r="C101" s="13">
        <f t="shared" si="10"/>
        <v>1</v>
      </c>
      <c r="D101" s="13">
        <f t="shared" si="11"/>
        <v>14</v>
      </c>
    </row>
    <row r="102" spans="1:4">
      <c r="A102" s="14">
        <v>44193</v>
      </c>
      <c r="B102" s="17">
        <v>1.1999999999999993</v>
      </c>
      <c r="C102" s="13">
        <f t="shared" si="10"/>
        <v>1</v>
      </c>
      <c r="D102" s="13">
        <f t="shared" si="11"/>
        <v>15</v>
      </c>
    </row>
    <row r="103" spans="1:4">
      <c r="A103" s="14">
        <v>44201</v>
      </c>
      <c r="B103" s="17">
        <v>1.1999999999999993</v>
      </c>
      <c r="C103" s="13">
        <f t="shared" si="10"/>
        <v>1</v>
      </c>
      <c r="D103" s="13">
        <f t="shared" si="11"/>
        <v>16</v>
      </c>
    </row>
    <row r="104" spans="1:4">
      <c r="A104" s="14">
        <v>44224</v>
      </c>
      <c r="B104" s="17">
        <v>1.1999999999999993</v>
      </c>
      <c r="C104" s="13">
        <f t="shared" si="10"/>
        <v>1</v>
      </c>
      <c r="D104" s="13">
        <f t="shared" si="11"/>
        <v>17</v>
      </c>
    </row>
    <row r="105" spans="1:4">
      <c r="A105" s="14">
        <v>44184</v>
      </c>
      <c r="B105" s="17">
        <v>1.5</v>
      </c>
      <c r="C105" s="13">
        <f t="shared" ref="C105:C168" si="13">ROUND(B105,0)</f>
        <v>2</v>
      </c>
      <c r="D105" s="13">
        <f t="shared" ref="D105:D168" si="14">IF(C105=C104,D104+1,1)</f>
        <v>1</v>
      </c>
    </row>
    <row r="106" spans="1:4">
      <c r="A106" s="14">
        <v>44164</v>
      </c>
      <c r="B106" s="17">
        <v>1.6000000000000014</v>
      </c>
      <c r="C106" s="13">
        <f t="shared" si="13"/>
        <v>2</v>
      </c>
      <c r="D106" s="13">
        <f t="shared" si="14"/>
        <v>2</v>
      </c>
    </row>
    <row r="107" spans="1:4">
      <c r="A107" s="14">
        <v>44272</v>
      </c>
      <c r="B107" s="17">
        <v>1.6000000000000014</v>
      </c>
      <c r="C107" s="13">
        <f t="shared" si="13"/>
        <v>2</v>
      </c>
      <c r="D107" s="13">
        <f t="shared" si="14"/>
        <v>3</v>
      </c>
    </row>
    <row r="108" spans="1:4">
      <c r="A108" s="14">
        <v>44185</v>
      </c>
      <c r="B108" s="17">
        <v>1.6999999999999993</v>
      </c>
      <c r="C108" s="13">
        <f t="shared" si="13"/>
        <v>2</v>
      </c>
      <c r="D108" s="13">
        <f t="shared" si="14"/>
        <v>4</v>
      </c>
    </row>
    <row r="109" spans="1:4">
      <c r="A109" s="14">
        <v>44199</v>
      </c>
      <c r="B109" s="17">
        <v>1.6999999999999993</v>
      </c>
      <c r="C109" s="13">
        <f t="shared" si="13"/>
        <v>2</v>
      </c>
      <c r="D109" s="13">
        <f t="shared" si="14"/>
        <v>5</v>
      </c>
    </row>
    <row r="110" spans="1:4">
      <c r="A110" s="14">
        <v>44232</v>
      </c>
      <c r="B110" s="17">
        <v>1.8000000000000007</v>
      </c>
      <c r="C110" s="13">
        <f t="shared" si="13"/>
        <v>2</v>
      </c>
      <c r="D110" s="13">
        <f t="shared" si="14"/>
        <v>6</v>
      </c>
    </row>
    <row r="111" spans="1:4">
      <c r="A111" s="14">
        <v>44142</v>
      </c>
      <c r="B111" s="17">
        <v>1.8999999999999986</v>
      </c>
      <c r="C111" s="13">
        <f t="shared" si="13"/>
        <v>2</v>
      </c>
      <c r="D111" s="13">
        <f t="shared" si="14"/>
        <v>7</v>
      </c>
    </row>
    <row r="112" spans="1:4">
      <c r="A112" s="14">
        <v>44183</v>
      </c>
      <c r="B112" s="17">
        <v>1.8999999999999986</v>
      </c>
      <c r="C112" s="13">
        <f t="shared" si="13"/>
        <v>2</v>
      </c>
      <c r="D112" s="13">
        <f t="shared" si="14"/>
        <v>8</v>
      </c>
    </row>
    <row r="113" spans="1:4">
      <c r="A113" s="14">
        <v>44293</v>
      </c>
      <c r="B113" s="17">
        <v>1.8999999999999986</v>
      </c>
      <c r="C113" s="13">
        <f t="shared" si="13"/>
        <v>2</v>
      </c>
      <c r="D113" s="13">
        <f t="shared" si="14"/>
        <v>9</v>
      </c>
    </row>
    <row r="114" spans="1:4">
      <c r="A114" s="14">
        <v>44215</v>
      </c>
      <c r="B114" s="17">
        <v>2</v>
      </c>
      <c r="C114" s="13">
        <f t="shared" si="13"/>
        <v>2</v>
      </c>
      <c r="D114" s="13">
        <f t="shared" si="14"/>
        <v>10</v>
      </c>
    </row>
    <row r="115" spans="1:4">
      <c r="A115" s="14">
        <v>44251</v>
      </c>
      <c r="B115" s="17">
        <v>2</v>
      </c>
      <c r="C115" s="13">
        <f t="shared" si="13"/>
        <v>2</v>
      </c>
      <c r="D115" s="13">
        <f t="shared" si="14"/>
        <v>11</v>
      </c>
    </row>
    <row r="116" spans="1:4">
      <c r="A116" s="14">
        <v>44256</v>
      </c>
      <c r="B116" s="17">
        <v>2</v>
      </c>
      <c r="C116" s="13">
        <f t="shared" si="13"/>
        <v>2</v>
      </c>
      <c r="D116" s="13">
        <f t="shared" si="14"/>
        <v>12</v>
      </c>
    </row>
    <row r="117" spans="1:4">
      <c r="A117" s="14">
        <v>44276</v>
      </c>
      <c r="B117" s="17">
        <v>2</v>
      </c>
      <c r="C117" s="13">
        <f t="shared" si="13"/>
        <v>2</v>
      </c>
      <c r="D117" s="13">
        <f t="shared" si="14"/>
        <v>13</v>
      </c>
    </row>
    <row r="118" spans="1:4">
      <c r="A118" s="14">
        <v>44301</v>
      </c>
      <c r="B118" s="17">
        <v>2</v>
      </c>
      <c r="C118" s="13">
        <f t="shared" si="13"/>
        <v>2</v>
      </c>
      <c r="D118" s="13">
        <f t="shared" si="14"/>
        <v>14</v>
      </c>
    </row>
    <row r="119" spans="1:4">
      <c r="A119" s="14">
        <v>44176</v>
      </c>
      <c r="B119" s="17">
        <v>2.1000000000000014</v>
      </c>
      <c r="C119" s="13">
        <f t="shared" si="13"/>
        <v>2</v>
      </c>
      <c r="D119" s="13">
        <f t="shared" si="14"/>
        <v>15</v>
      </c>
    </row>
    <row r="120" spans="1:4">
      <c r="A120" s="14">
        <v>44182</v>
      </c>
      <c r="B120" s="17">
        <v>2.1000000000000014</v>
      </c>
      <c r="C120" s="13">
        <f t="shared" si="13"/>
        <v>2</v>
      </c>
      <c r="D120" s="13">
        <f t="shared" si="14"/>
        <v>16</v>
      </c>
    </row>
    <row r="121" spans="1:4">
      <c r="A121" s="14">
        <v>44190</v>
      </c>
      <c r="B121" s="17">
        <v>2.1000000000000014</v>
      </c>
      <c r="C121" s="13">
        <f t="shared" si="13"/>
        <v>2</v>
      </c>
      <c r="D121" s="13">
        <f t="shared" si="14"/>
        <v>17</v>
      </c>
    </row>
    <row r="122" spans="1:4">
      <c r="A122" s="14">
        <v>44273</v>
      </c>
      <c r="B122" s="17">
        <v>2.1000000000000014</v>
      </c>
      <c r="C122" s="13">
        <f t="shared" si="13"/>
        <v>2</v>
      </c>
      <c r="D122" s="13">
        <f t="shared" si="14"/>
        <v>18</v>
      </c>
    </row>
    <row r="123" spans="1:4">
      <c r="A123" s="14">
        <v>44217</v>
      </c>
      <c r="B123" s="17">
        <v>2.1999999999999993</v>
      </c>
      <c r="C123" s="13">
        <f t="shared" si="13"/>
        <v>2</v>
      </c>
      <c r="D123" s="13">
        <f t="shared" si="14"/>
        <v>19</v>
      </c>
    </row>
    <row r="124" spans="1:4">
      <c r="A124" s="14">
        <v>44177</v>
      </c>
      <c r="B124" s="17">
        <v>2.3000000000000007</v>
      </c>
      <c r="C124" s="13">
        <f t="shared" si="13"/>
        <v>2</v>
      </c>
      <c r="D124" s="13">
        <f t="shared" si="14"/>
        <v>20</v>
      </c>
    </row>
    <row r="125" spans="1:4">
      <c r="A125" s="14">
        <v>44247</v>
      </c>
      <c r="B125" s="17">
        <v>2.3999999999999986</v>
      </c>
      <c r="C125" s="13">
        <f t="shared" si="13"/>
        <v>2</v>
      </c>
      <c r="D125" s="13">
        <f t="shared" si="14"/>
        <v>21</v>
      </c>
    </row>
    <row r="126" spans="1:4">
      <c r="A126" s="14">
        <v>44143</v>
      </c>
      <c r="B126" s="17">
        <v>2.5</v>
      </c>
      <c r="C126" s="13">
        <f t="shared" si="13"/>
        <v>3</v>
      </c>
      <c r="D126" s="13">
        <f t="shared" si="14"/>
        <v>1</v>
      </c>
    </row>
    <row r="127" spans="1:4">
      <c r="A127" s="14">
        <v>44186</v>
      </c>
      <c r="B127" s="17">
        <v>2.5</v>
      </c>
      <c r="C127" s="13">
        <f t="shared" si="13"/>
        <v>3</v>
      </c>
      <c r="D127" s="13">
        <f t="shared" si="14"/>
        <v>2</v>
      </c>
    </row>
    <row r="128" spans="1:4">
      <c r="A128" s="14">
        <v>44200</v>
      </c>
      <c r="B128" s="17">
        <v>2.5</v>
      </c>
      <c r="C128" s="13">
        <f t="shared" si="13"/>
        <v>3</v>
      </c>
      <c r="D128" s="13">
        <f t="shared" si="14"/>
        <v>3</v>
      </c>
    </row>
    <row r="129" spans="1:4">
      <c r="A129" s="14">
        <v>44302</v>
      </c>
      <c r="B129" s="17">
        <v>2.5</v>
      </c>
      <c r="C129" s="13">
        <f t="shared" si="13"/>
        <v>3</v>
      </c>
      <c r="D129" s="13">
        <f t="shared" si="14"/>
        <v>4</v>
      </c>
    </row>
    <row r="130" spans="1:4">
      <c r="A130" s="14">
        <v>44219</v>
      </c>
      <c r="B130" s="17">
        <v>2.6000000000000014</v>
      </c>
      <c r="C130" s="13">
        <f t="shared" si="13"/>
        <v>3</v>
      </c>
      <c r="D130" s="13">
        <f t="shared" si="14"/>
        <v>5</v>
      </c>
    </row>
    <row r="131" spans="1:4">
      <c r="A131" s="14">
        <v>44248</v>
      </c>
      <c r="B131" s="17">
        <v>2.6999999999999993</v>
      </c>
      <c r="C131" s="13">
        <f t="shared" si="13"/>
        <v>3</v>
      </c>
      <c r="D131" s="13">
        <f t="shared" si="14"/>
        <v>6</v>
      </c>
    </row>
    <row r="132" spans="1:4">
      <c r="A132" s="14">
        <v>44252</v>
      </c>
      <c r="B132" s="17">
        <v>2.8000000000000007</v>
      </c>
      <c r="C132" s="13">
        <f t="shared" si="13"/>
        <v>3</v>
      </c>
      <c r="D132" s="13">
        <f t="shared" si="14"/>
        <v>7</v>
      </c>
    </row>
    <row r="133" spans="1:4">
      <c r="A133" s="14">
        <v>44181</v>
      </c>
      <c r="B133" s="17">
        <v>2.8999999999999986</v>
      </c>
      <c r="C133" s="13">
        <f t="shared" si="13"/>
        <v>3</v>
      </c>
      <c r="D133" s="13">
        <f t="shared" si="14"/>
        <v>8</v>
      </c>
    </row>
    <row r="134" spans="1:4">
      <c r="A134" s="14">
        <v>44194</v>
      </c>
      <c r="B134" s="17">
        <v>2.8999999999999986</v>
      </c>
      <c r="C134" s="13">
        <f t="shared" si="13"/>
        <v>3</v>
      </c>
      <c r="D134" s="13">
        <f t="shared" si="14"/>
        <v>9</v>
      </c>
    </row>
    <row r="135" spans="1:4">
      <c r="A135" s="14">
        <v>44157</v>
      </c>
      <c r="B135" s="17">
        <v>3</v>
      </c>
      <c r="C135" s="13">
        <f t="shared" si="13"/>
        <v>3</v>
      </c>
      <c r="D135" s="13">
        <f t="shared" si="14"/>
        <v>10</v>
      </c>
    </row>
    <row r="136" spans="1:4">
      <c r="A136" s="14">
        <v>44141</v>
      </c>
      <c r="B136" s="17">
        <v>3.1000000000000014</v>
      </c>
      <c r="C136" s="13">
        <f t="shared" si="13"/>
        <v>3</v>
      </c>
      <c r="D136" s="13">
        <f t="shared" si="14"/>
        <v>11</v>
      </c>
    </row>
    <row r="137" spans="1:4">
      <c r="A137" s="14">
        <v>44253</v>
      </c>
      <c r="B137" s="17">
        <v>3.1000000000000014</v>
      </c>
      <c r="C137" s="13">
        <f t="shared" si="13"/>
        <v>3</v>
      </c>
      <c r="D137" s="13">
        <f t="shared" si="14"/>
        <v>12</v>
      </c>
    </row>
    <row r="138" spans="1:4">
      <c r="A138" s="14">
        <v>44144</v>
      </c>
      <c r="B138" s="17">
        <v>3.1999999999999993</v>
      </c>
      <c r="C138" s="13">
        <f t="shared" si="13"/>
        <v>3</v>
      </c>
      <c r="D138" s="13">
        <f t="shared" si="14"/>
        <v>13</v>
      </c>
    </row>
    <row r="139" spans="1:4">
      <c r="A139" s="14">
        <v>44294</v>
      </c>
      <c r="B139" s="17">
        <v>3.1999999999999993</v>
      </c>
      <c r="C139" s="13">
        <f t="shared" si="13"/>
        <v>3</v>
      </c>
      <c r="D139" s="13">
        <f t="shared" si="14"/>
        <v>14</v>
      </c>
    </row>
    <row r="140" spans="1:4">
      <c r="A140" s="14">
        <v>44180</v>
      </c>
      <c r="B140" s="17">
        <v>3.3000000000000007</v>
      </c>
      <c r="C140" s="13">
        <f t="shared" si="13"/>
        <v>3</v>
      </c>
      <c r="D140" s="13">
        <f t="shared" si="14"/>
        <v>15</v>
      </c>
    </row>
    <row r="141" spans="1:4">
      <c r="A141" s="14">
        <v>44271</v>
      </c>
      <c r="B141" s="17">
        <v>3.3999999999999986</v>
      </c>
      <c r="C141" s="13">
        <f t="shared" si="13"/>
        <v>3</v>
      </c>
      <c r="D141" s="13">
        <f t="shared" si="14"/>
        <v>16</v>
      </c>
    </row>
    <row r="142" spans="1:4">
      <c r="A142" s="14">
        <v>44155</v>
      </c>
      <c r="B142" s="17">
        <v>3.5</v>
      </c>
      <c r="C142" s="13">
        <f t="shared" si="13"/>
        <v>4</v>
      </c>
      <c r="D142" s="13">
        <f t="shared" si="14"/>
        <v>1</v>
      </c>
    </row>
    <row r="143" spans="1:4">
      <c r="A143" s="14">
        <v>44175</v>
      </c>
      <c r="B143" s="17">
        <v>3.5</v>
      </c>
      <c r="C143" s="13">
        <f t="shared" si="13"/>
        <v>4</v>
      </c>
      <c r="D143" s="13">
        <f t="shared" si="14"/>
        <v>2</v>
      </c>
    </row>
    <row r="144" spans="1:4">
      <c r="A144" s="14">
        <v>44244</v>
      </c>
      <c r="B144" s="17">
        <v>3.5</v>
      </c>
      <c r="C144" s="13">
        <f t="shared" si="13"/>
        <v>4</v>
      </c>
      <c r="D144" s="13">
        <f t="shared" si="14"/>
        <v>3</v>
      </c>
    </row>
    <row r="145" spans="1:4">
      <c r="A145" s="14">
        <v>44270</v>
      </c>
      <c r="B145" s="17">
        <v>3.5</v>
      </c>
      <c r="C145" s="13">
        <f t="shared" si="13"/>
        <v>4</v>
      </c>
      <c r="D145" s="13">
        <f t="shared" si="14"/>
        <v>4</v>
      </c>
    </row>
    <row r="146" spans="1:4">
      <c r="A146" s="14">
        <v>44254</v>
      </c>
      <c r="B146" s="17">
        <v>3.6000000000000014</v>
      </c>
      <c r="C146" s="13">
        <f t="shared" si="13"/>
        <v>4</v>
      </c>
      <c r="D146" s="13">
        <f t="shared" si="14"/>
        <v>5</v>
      </c>
    </row>
    <row r="147" spans="1:4">
      <c r="A147" s="14">
        <v>44277</v>
      </c>
      <c r="B147" s="17">
        <v>3.6000000000000014</v>
      </c>
      <c r="C147" s="13">
        <f t="shared" si="13"/>
        <v>4</v>
      </c>
      <c r="D147" s="13">
        <f t="shared" si="14"/>
        <v>6</v>
      </c>
    </row>
    <row r="148" spans="1:4">
      <c r="A148" s="14">
        <v>44249</v>
      </c>
      <c r="B148" s="17">
        <v>3.6999999999999993</v>
      </c>
      <c r="C148" s="13">
        <f t="shared" si="13"/>
        <v>4</v>
      </c>
      <c r="D148" s="13">
        <f t="shared" si="14"/>
        <v>7</v>
      </c>
    </row>
    <row r="149" spans="1:4">
      <c r="A149" s="14">
        <v>44303</v>
      </c>
      <c r="B149" s="17">
        <v>3.6999999999999993</v>
      </c>
      <c r="C149" s="13">
        <f t="shared" si="13"/>
        <v>4</v>
      </c>
      <c r="D149" s="13">
        <f t="shared" si="14"/>
        <v>8</v>
      </c>
    </row>
    <row r="150" spans="1:4">
      <c r="A150" s="14">
        <v>44229</v>
      </c>
      <c r="B150" s="17">
        <v>3.8000000000000007</v>
      </c>
      <c r="C150" s="13">
        <f t="shared" si="13"/>
        <v>4</v>
      </c>
      <c r="D150" s="13">
        <f t="shared" si="14"/>
        <v>9</v>
      </c>
    </row>
    <row r="151" spans="1:4">
      <c r="A151" s="14">
        <v>44300</v>
      </c>
      <c r="B151" s="17">
        <v>3.8000000000000007</v>
      </c>
      <c r="C151" s="13">
        <f t="shared" si="13"/>
        <v>4</v>
      </c>
      <c r="D151" s="13">
        <f t="shared" si="14"/>
        <v>10</v>
      </c>
    </row>
    <row r="152" spans="1:4">
      <c r="A152" s="14">
        <v>44178</v>
      </c>
      <c r="B152" s="17">
        <v>3.8999999999999986</v>
      </c>
      <c r="C152" s="13">
        <f t="shared" si="13"/>
        <v>4</v>
      </c>
      <c r="D152" s="13">
        <f t="shared" si="14"/>
        <v>11</v>
      </c>
    </row>
    <row r="153" spans="1:4">
      <c r="A153" s="14">
        <v>44278</v>
      </c>
      <c r="B153" s="17">
        <v>3.8999999999999986</v>
      </c>
      <c r="C153" s="13">
        <f t="shared" si="13"/>
        <v>4</v>
      </c>
      <c r="D153" s="13">
        <f t="shared" si="14"/>
        <v>12</v>
      </c>
    </row>
    <row r="154" spans="1:4">
      <c r="A154" s="14">
        <v>44299</v>
      </c>
      <c r="B154" s="17">
        <v>4</v>
      </c>
      <c r="C154" s="13">
        <f t="shared" si="13"/>
        <v>4</v>
      </c>
      <c r="D154" s="13">
        <f t="shared" si="14"/>
        <v>13</v>
      </c>
    </row>
    <row r="155" spans="1:4">
      <c r="A155" s="14">
        <v>44173</v>
      </c>
      <c r="B155" s="17">
        <v>4.1000000000000014</v>
      </c>
      <c r="C155" s="13">
        <f t="shared" si="13"/>
        <v>4</v>
      </c>
      <c r="D155" s="13">
        <f t="shared" si="14"/>
        <v>14</v>
      </c>
    </row>
    <row r="156" spans="1:4">
      <c r="A156" s="14">
        <v>44298</v>
      </c>
      <c r="B156" s="17">
        <v>4.3000000000000007</v>
      </c>
      <c r="C156" s="13">
        <f t="shared" si="13"/>
        <v>4</v>
      </c>
      <c r="D156" s="13">
        <f t="shared" si="14"/>
        <v>15</v>
      </c>
    </row>
    <row r="157" spans="1:4">
      <c r="A157" s="14">
        <v>44145</v>
      </c>
      <c r="B157" s="17">
        <v>4.3999999999999986</v>
      </c>
      <c r="C157" s="13">
        <f t="shared" si="13"/>
        <v>4</v>
      </c>
      <c r="D157" s="13">
        <f t="shared" si="14"/>
        <v>16</v>
      </c>
    </row>
    <row r="158" spans="1:4">
      <c r="A158" s="14">
        <v>44216</v>
      </c>
      <c r="B158" s="17">
        <v>4.3999999999999986</v>
      </c>
      <c r="C158" s="13">
        <f t="shared" si="13"/>
        <v>4</v>
      </c>
      <c r="D158" s="13">
        <f t="shared" si="14"/>
        <v>17</v>
      </c>
    </row>
    <row r="159" spans="1:4">
      <c r="A159" s="14">
        <v>44255</v>
      </c>
      <c r="B159" s="17">
        <v>4.3999999999999986</v>
      </c>
      <c r="C159" s="13">
        <f t="shared" si="13"/>
        <v>4</v>
      </c>
      <c r="D159" s="13">
        <f t="shared" si="14"/>
        <v>18</v>
      </c>
    </row>
    <row r="160" spans="1:4">
      <c r="A160" s="14">
        <v>44259</v>
      </c>
      <c r="B160" s="17">
        <v>4.3999999999999986</v>
      </c>
      <c r="C160" s="13">
        <f t="shared" si="13"/>
        <v>4</v>
      </c>
      <c r="D160" s="13">
        <f t="shared" si="14"/>
        <v>19</v>
      </c>
    </row>
    <row r="161" spans="1:4">
      <c r="A161" s="14">
        <v>44179</v>
      </c>
      <c r="B161" s="17">
        <v>4.5</v>
      </c>
      <c r="C161" s="13">
        <f t="shared" si="13"/>
        <v>5</v>
      </c>
      <c r="D161" s="13">
        <f t="shared" si="14"/>
        <v>1</v>
      </c>
    </row>
    <row r="162" spans="1:4">
      <c r="A162" s="14">
        <v>44290</v>
      </c>
      <c r="B162" s="17">
        <v>4.5</v>
      </c>
      <c r="C162" s="13">
        <f t="shared" si="13"/>
        <v>5</v>
      </c>
      <c r="D162" s="13">
        <f t="shared" si="14"/>
        <v>2</v>
      </c>
    </row>
    <row r="163" spans="1:4">
      <c r="A163" s="14">
        <v>44291</v>
      </c>
      <c r="B163" s="17">
        <v>4.6000000000000014</v>
      </c>
      <c r="C163" s="13">
        <f t="shared" si="13"/>
        <v>5</v>
      </c>
      <c r="D163" s="13">
        <f t="shared" si="14"/>
        <v>3</v>
      </c>
    </row>
    <row r="164" spans="1:4">
      <c r="A164" s="14">
        <v>44158</v>
      </c>
      <c r="B164" s="17">
        <v>4.8000000000000007</v>
      </c>
      <c r="C164" s="13">
        <f t="shared" si="13"/>
        <v>5</v>
      </c>
      <c r="D164" s="13">
        <f t="shared" si="14"/>
        <v>4</v>
      </c>
    </row>
    <row r="165" spans="1:4">
      <c r="A165" s="14">
        <v>44170</v>
      </c>
      <c r="B165" s="17">
        <v>4.8000000000000007</v>
      </c>
      <c r="C165" s="13">
        <f t="shared" si="13"/>
        <v>5</v>
      </c>
      <c r="D165" s="13">
        <f t="shared" si="14"/>
        <v>5</v>
      </c>
    </row>
    <row r="166" spans="1:4">
      <c r="A166" s="14">
        <v>44174</v>
      </c>
      <c r="B166" s="17">
        <v>4.8000000000000007</v>
      </c>
      <c r="C166" s="13">
        <f t="shared" si="13"/>
        <v>5</v>
      </c>
      <c r="D166" s="13">
        <f t="shared" si="14"/>
        <v>6</v>
      </c>
    </row>
    <row r="167" spans="1:4">
      <c r="A167" s="14">
        <v>44269</v>
      </c>
      <c r="B167" s="17">
        <v>4.8000000000000007</v>
      </c>
      <c r="C167" s="13">
        <f t="shared" si="13"/>
        <v>5</v>
      </c>
      <c r="D167" s="13">
        <f t="shared" si="14"/>
        <v>7</v>
      </c>
    </row>
    <row r="168" spans="1:4">
      <c r="A168" s="14">
        <v>44146</v>
      </c>
      <c r="B168" s="17">
        <v>4.8999999999999986</v>
      </c>
      <c r="C168" s="13">
        <f t="shared" si="13"/>
        <v>5</v>
      </c>
      <c r="D168" s="13">
        <f t="shared" si="14"/>
        <v>8</v>
      </c>
    </row>
    <row r="169" spans="1:4">
      <c r="A169" s="14">
        <v>44246</v>
      </c>
      <c r="B169" s="17">
        <v>4.8999999999999986</v>
      </c>
      <c r="C169" s="13">
        <f t="shared" ref="C169:C232" si="15">ROUND(B169,0)</f>
        <v>5</v>
      </c>
      <c r="D169" s="13">
        <f t="shared" ref="D169:D232" si="16">IF(C169=C168,D168+1,1)</f>
        <v>9</v>
      </c>
    </row>
    <row r="170" spans="1:4">
      <c r="A170" s="14">
        <v>44245</v>
      </c>
      <c r="B170" s="17">
        <v>5</v>
      </c>
      <c r="C170" s="13">
        <f t="shared" si="15"/>
        <v>5</v>
      </c>
      <c r="D170" s="13">
        <f t="shared" si="16"/>
        <v>10</v>
      </c>
    </row>
    <row r="171" spans="1:4">
      <c r="A171" s="14">
        <v>44289</v>
      </c>
      <c r="B171" s="17">
        <v>5.1000000000000014</v>
      </c>
      <c r="C171" s="13">
        <f t="shared" si="15"/>
        <v>5</v>
      </c>
      <c r="D171" s="13">
        <f t="shared" si="16"/>
        <v>11</v>
      </c>
    </row>
    <row r="172" spans="1:4">
      <c r="A172" s="14">
        <v>44312</v>
      </c>
      <c r="B172" s="17">
        <v>5.1999999999999993</v>
      </c>
      <c r="C172" s="13">
        <f t="shared" si="15"/>
        <v>5</v>
      </c>
      <c r="D172" s="13">
        <f t="shared" si="16"/>
        <v>12</v>
      </c>
    </row>
    <row r="173" spans="1:4">
      <c r="A173" s="14">
        <v>44140</v>
      </c>
      <c r="B173" s="17">
        <v>5.3999999999999986</v>
      </c>
      <c r="C173" s="13">
        <f t="shared" si="15"/>
        <v>5</v>
      </c>
      <c r="D173" s="13">
        <f t="shared" si="16"/>
        <v>13</v>
      </c>
    </row>
    <row r="174" spans="1:4">
      <c r="A174" s="14">
        <v>44147</v>
      </c>
      <c r="B174" s="17">
        <v>5.3999999999999986</v>
      </c>
      <c r="C174" s="13">
        <f t="shared" si="15"/>
        <v>5</v>
      </c>
      <c r="D174" s="13">
        <f t="shared" si="16"/>
        <v>14</v>
      </c>
    </row>
    <row r="175" spans="1:4">
      <c r="A175" s="14">
        <v>44150</v>
      </c>
      <c r="B175" s="17">
        <v>5.3999999999999986</v>
      </c>
      <c r="C175" s="13">
        <f t="shared" si="15"/>
        <v>5</v>
      </c>
      <c r="D175" s="13">
        <f t="shared" si="16"/>
        <v>15</v>
      </c>
    </row>
    <row r="176" spans="1:4">
      <c r="A176" s="14">
        <v>44295</v>
      </c>
      <c r="B176" s="17">
        <v>5.6000000000000014</v>
      </c>
      <c r="C176" s="13">
        <f t="shared" si="15"/>
        <v>6</v>
      </c>
      <c r="D176" s="13">
        <f t="shared" si="16"/>
        <v>1</v>
      </c>
    </row>
    <row r="177" spans="1:4">
      <c r="A177" s="14">
        <v>44266</v>
      </c>
      <c r="B177" s="17">
        <v>5.6999999999999993</v>
      </c>
      <c r="C177" s="13">
        <f t="shared" si="15"/>
        <v>6</v>
      </c>
      <c r="D177" s="13">
        <f t="shared" si="16"/>
        <v>2</v>
      </c>
    </row>
    <row r="178" spans="1:4">
      <c r="A178" s="14">
        <v>44218</v>
      </c>
      <c r="B178" s="17">
        <v>6.1000000000000014</v>
      </c>
      <c r="C178" s="13">
        <f t="shared" si="15"/>
        <v>6</v>
      </c>
      <c r="D178" s="13">
        <f t="shared" si="16"/>
        <v>3</v>
      </c>
    </row>
    <row r="179" spans="1:4">
      <c r="A179" s="14">
        <v>44115</v>
      </c>
      <c r="B179" s="17">
        <v>6.1999999999999993</v>
      </c>
      <c r="C179" s="13">
        <f t="shared" si="15"/>
        <v>6</v>
      </c>
      <c r="D179" s="13">
        <f t="shared" si="16"/>
        <v>4</v>
      </c>
    </row>
    <row r="180" spans="1:4">
      <c r="A180" s="14">
        <v>44267</v>
      </c>
      <c r="B180" s="17">
        <v>6.3999999999999986</v>
      </c>
      <c r="C180" s="13">
        <f t="shared" si="15"/>
        <v>6</v>
      </c>
      <c r="D180" s="13">
        <f t="shared" si="16"/>
        <v>5</v>
      </c>
    </row>
    <row r="181" spans="1:4">
      <c r="A181" s="14">
        <v>44279</v>
      </c>
      <c r="B181" s="17">
        <v>6.3999999999999986</v>
      </c>
      <c r="C181" s="13">
        <f t="shared" si="15"/>
        <v>6</v>
      </c>
      <c r="D181" s="13">
        <f t="shared" si="16"/>
        <v>6</v>
      </c>
    </row>
    <row r="182" spans="1:4">
      <c r="A182" s="14">
        <v>44117</v>
      </c>
      <c r="B182" s="17">
        <v>6.5</v>
      </c>
      <c r="C182" s="13">
        <f t="shared" si="15"/>
        <v>7</v>
      </c>
      <c r="D182" s="13">
        <f t="shared" si="16"/>
        <v>1</v>
      </c>
    </row>
    <row r="183" spans="1:4">
      <c r="A183" s="14">
        <v>44132</v>
      </c>
      <c r="B183" s="17">
        <v>6.8000000000000007</v>
      </c>
      <c r="C183" s="13">
        <f t="shared" si="15"/>
        <v>7</v>
      </c>
      <c r="D183" s="13">
        <f t="shared" si="16"/>
        <v>2</v>
      </c>
    </row>
    <row r="184" spans="1:4">
      <c r="A184" s="14">
        <v>44309</v>
      </c>
      <c r="B184" s="17">
        <v>6.8000000000000007</v>
      </c>
      <c r="C184" s="13">
        <f t="shared" si="15"/>
        <v>7</v>
      </c>
      <c r="D184" s="13">
        <f t="shared" si="16"/>
        <v>3</v>
      </c>
    </row>
    <row r="185" spans="1:4">
      <c r="A185" s="14">
        <v>44118</v>
      </c>
      <c r="B185" s="17">
        <v>6.8999999999999986</v>
      </c>
      <c r="C185" s="13">
        <f t="shared" si="15"/>
        <v>7</v>
      </c>
      <c r="D185" s="13">
        <f t="shared" si="16"/>
        <v>4</v>
      </c>
    </row>
    <row r="186" spans="1:4">
      <c r="A186" s="14">
        <v>44154</v>
      </c>
      <c r="B186" s="17">
        <v>6.8999999999999986</v>
      </c>
      <c r="C186" s="13">
        <f t="shared" si="15"/>
        <v>7</v>
      </c>
      <c r="D186" s="13">
        <f t="shared" si="16"/>
        <v>5</v>
      </c>
    </row>
    <row r="187" spans="1:4">
      <c r="A187" s="14">
        <v>44304</v>
      </c>
      <c r="B187" s="17">
        <v>6.8999999999999986</v>
      </c>
      <c r="C187" s="13">
        <f t="shared" si="15"/>
        <v>7</v>
      </c>
      <c r="D187" s="13">
        <f t="shared" si="16"/>
        <v>6</v>
      </c>
    </row>
    <row r="188" spans="1:4">
      <c r="A188" s="14">
        <v>44311</v>
      </c>
      <c r="B188" s="17">
        <v>6.8999999999999986</v>
      </c>
      <c r="C188" s="13">
        <f t="shared" si="15"/>
        <v>7</v>
      </c>
      <c r="D188" s="13">
        <f t="shared" si="16"/>
        <v>7</v>
      </c>
    </row>
    <row r="189" spans="1:4">
      <c r="A189" s="14">
        <v>44313</v>
      </c>
      <c r="B189" s="17">
        <v>6.8999999999999986</v>
      </c>
      <c r="C189" s="13">
        <f t="shared" si="15"/>
        <v>7</v>
      </c>
      <c r="D189" s="13">
        <f t="shared" si="16"/>
        <v>8</v>
      </c>
    </row>
    <row r="190" spans="1:4">
      <c r="A190" s="14">
        <v>44172</v>
      </c>
      <c r="B190" s="17">
        <v>7</v>
      </c>
      <c r="C190" s="13">
        <f t="shared" si="15"/>
        <v>7</v>
      </c>
      <c r="D190" s="13">
        <f t="shared" si="16"/>
        <v>9</v>
      </c>
    </row>
    <row r="191" spans="1:4">
      <c r="A191" s="14">
        <v>44231</v>
      </c>
      <c r="B191" s="17">
        <v>7</v>
      </c>
      <c r="C191" s="13">
        <f t="shared" si="15"/>
        <v>7</v>
      </c>
      <c r="D191" s="13">
        <f t="shared" si="16"/>
        <v>10</v>
      </c>
    </row>
    <row r="192" spans="1:4">
      <c r="A192" s="14">
        <v>44283</v>
      </c>
      <c r="B192" s="17">
        <v>7</v>
      </c>
      <c r="C192" s="13">
        <f t="shared" si="15"/>
        <v>7</v>
      </c>
      <c r="D192" s="13">
        <f t="shared" si="16"/>
        <v>11</v>
      </c>
    </row>
    <row r="193" spans="1:4">
      <c r="A193" s="14">
        <v>44124</v>
      </c>
      <c r="B193" s="17">
        <v>7.1000000000000014</v>
      </c>
      <c r="C193" s="13">
        <f t="shared" si="15"/>
        <v>7</v>
      </c>
      <c r="D193" s="13">
        <f t="shared" si="16"/>
        <v>12</v>
      </c>
    </row>
    <row r="194" spans="1:4">
      <c r="A194" s="14">
        <v>44148</v>
      </c>
      <c r="B194" s="17">
        <v>7.1000000000000014</v>
      </c>
      <c r="C194" s="13">
        <f t="shared" si="15"/>
        <v>7</v>
      </c>
      <c r="D194" s="13">
        <f t="shared" si="16"/>
        <v>13</v>
      </c>
    </row>
    <row r="195" spans="1:4">
      <c r="A195" s="14">
        <v>44268</v>
      </c>
      <c r="B195" s="17">
        <v>7.1000000000000014</v>
      </c>
      <c r="C195" s="13">
        <f t="shared" si="15"/>
        <v>7</v>
      </c>
      <c r="D195" s="13">
        <f t="shared" si="16"/>
        <v>14</v>
      </c>
    </row>
    <row r="196" spans="1:4">
      <c r="A196" s="14">
        <v>44288</v>
      </c>
      <c r="B196" s="17">
        <v>7.1999999999999993</v>
      </c>
      <c r="C196" s="13">
        <f t="shared" si="15"/>
        <v>7</v>
      </c>
      <c r="D196" s="13">
        <f t="shared" si="16"/>
        <v>15</v>
      </c>
    </row>
    <row r="197" spans="1:4">
      <c r="A197" s="14">
        <v>44308</v>
      </c>
      <c r="B197" s="17">
        <v>7.1999999999999993</v>
      </c>
      <c r="C197" s="13">
        <f t="shared" si="15"/>
        <v>7</v>
      </c>
      <c r="D197" s="13">
        <f t="shared" si="16"/>
        <v>16</v>
      </c>
    </row>
    <row r="198" spans="1:4">
      <c r="A198" s="14">
        <v>44100</v>
      </c>
      <c r="B198" s="17">
        <v>7.3000000000000007</v>
      </c>
      <c r="C198" s="13">
        <f t="shared" si="15"/>
        <v>7</v>
      </c>
      <c r="D198" s="13">
        <f t="shared" si="16"/>
        <v>17</v>
      </c>
    </row>
    <row r="199" spans="1:4">
      <c r="A199" s="14">
        <v>44102</v>
      </c>
      <c r="B199" s="17">
        <v>7.3000000000000007</v>
      </c>
      <c r="C199" s="13">
        <f t="shared" si="15"/>
        <v>7</v>
      </c>
      <c r="D199" s="13">
        <f t="shared" si="16"/>
        <v>18</v>
      </c>
    </row>
    <row r="200" spans="1:4">
      <c r="A200" s="14">
        <v>44121</v>
      </c>
      <c r="B200" s="17">
        <v>7.3000000000000007</v>
      </c>
      <c r="C200" s="13">
        <f t="shared" si="15"/>
        <v>7</v>
      </c>
      <c r="D200" s="13">
        <f t="shared" si="16"/>
        <v>19</v>
      </c>
    </row>
    <row r="201" spans="1:4">
      <c r="A201" s="14">
        <v>44310</v>
      </c>
      <c r="B201" s="17">
        <v>7.3000000000000007</v>
      </c>
      <c r="C201" s="13">
        <f t="shared" si="15"/>
        <v>7</v>
      </c>
      <c r="D201" s="13">
        <f t="shared" si="16"/>
        <v>20</v>
      </c>
    </row>
    <row r="202" spans="1:4">
      <c r="A202" s="14">
        <v>44280</v>
      </c>
      <c r="B202" s="17">
        <v>7.5</v>
      </c>
      <c r="C202" s="13">
        <f t="shared" si="15"/>
        <v>8</v>
      </c>
      <c r="D202" s="13">
        <f t="shared" si="16"/>
        <v>1</v>
      </c>
    </row>
    <row r="203" spans="1:4">
      <c r="A203" s="14">
        <v>44187</v>
      </c>
      <c r="B203" s="17">
        <v>7.6000000000000014</v>
      </c>
      <c r="C203" s="13">
        <f t="shared" si="15"/>
        <v>8</v>
      </c>
      <c r="D203" s="13">
        <f t="shared" si="16"/>
        <v>2</v>
      </c>
    </row>
    <row r="204" spans="1:4">
      <c r="A204" s="14">
        <v>44319</v>
      </c>
      <c r="B204" s="17">
        <v>7.6000000000000014</v>
      </c>
      <c r="C204" s="13">
        <f t="shared" si="15"/>
        <v>8</v>
      </c>
      <c r="D204" s="13">
        <f t="shared" si="16"/>
        <v>3</v>
      </c>
    </row>
    <row r="205" spans="1:4">
      <c r="A205" s="14">
        <v>44323</v>
      </c>
      <c r="B205" s="17">
        <v>7.6000000000000014</v>
      </c>
      <c r="C205" s="13">
        <f t="shared" si="15"/>
        <v>8</v>
      </c>
      <c r="D205" s="13">
        <f t="shared" si="16"/>
        <v>4</v>
      </c>
    </row>
    <row r="206" spans="1:4">
      <c r="A206" s="14">
        <v>44322</v>
      </c>
      <c r="B206" s="17">
        <v>7.6999999999999993</v>
      </c>
      <c r="C206" s="13">
        <f t="shared" si="15"/>
        <v>8</v>
      </c>
      <c r="D206" s="13">
        <f t="shared" si="16"/>
        <v>5</v>
      </c>
    </row>
    <row r="207" spans="1:4">
      <c r="A207" s="14">
        <v>44116</v>
      </c>
      <c r="B207" s="17">
        <v>7.8000000000000007</v>
      </c>
      <c r="C207" s="13">
        <f t="shared" si="15"/>
        <v>8</v>
      </c>
      <c r="D207" s="13">
        <f t="shared" si="16"/>
        <v>6</v>
      </c>
    </row>
    <row r="208" spans="1:4">
      <c r="A208" s="14">
        <v>44151</v>
      </c>
      <c r="B208" s="17">
        <v>7.8000000000000007</v>
      </c>
      <c r="C208" s="13">
        <f t="shared" si="15"/>
        <v>8</v>
      </c>
      <c r="D208" s="13">
        <f t="shared" si="16"/>
        <v>7</v>
      </c>
    </row>
    <row r="209" spans="1:4">
      <c r="A209" s="14">
        <v>44282</v>
      </c>
      <c r="B209" s="17">
        <v>7.8000000000000007</v>
      </c>
      <c r="C209" s="13">
        <f t="shared" si="15"/>
        <v>8</v>
      </c>
      <c r="D209" s="13">
        <f t="shared" si="16"/>
        <v>8</v>
      </c>
    </row>
    <row r="210" spans="1:4">
      <c r="A210" s="14">
        <v>44318</v>
      </c>
      <c r="B210" s="17">
        <v>7.8000000000000007</v>
      </c>
      <c r="C210" s="13">
        <f t="shared" si="15"/>
        <v>8</v>
      </c>
      <c r="D210" s="13">
        <f t="shared" si="16"/>
        <v>9</v>
      </c>
    </row>
    <row r="211" spans="1:4">
      <c r="A211" s="14">
        <v>44122</v>
      </c>
      <c r="B211" s="17">
        <v>7.8999999999999986</v>
      </c>
      <c r="C211" s="13">
        <f t="shared" si="15"/>
        <v>8</v>
      </c>
      <c r="D211" s="13">
        <f t="shared" si="16"/>
        <v>10</v>
      </c>
    </row>
    <row r="212" spans="1:4">
      <c r="A212" s="14">
        <v>44189</v>
      </c>
      <c r="B212" s="17">
        <v>7.8999999999999986</v>
      </c>
      <c r="C212" s="13">
        <f t="shared" si="15"/>
        <v>8</v>
      </c>
      <c r="D212" s="13">
        <f t="shared" si="16"/>
        <v>11</v>
      </c>
    </row>
    <row r="213" spans="1:4">
      <c r="A213" s="14">
        <v>44131</v>
      </c>
      <c r="B213" s="17">
        <v>8</v>
      </c>
      <c r="C213" s="13">
        <f t="shared" si="15"/>
        <v>8</v>
      </c>
      <c r="D213" s="13">
        <f t="shared" si="16"/>
        <v>12</v>
      </c>
    </row>
    <row r="214" spans="1:4">
      <c r="A214" s="14">
        <v>44305</v>
      </c>
      <c r="B214" s="17">
        <v>8</v>
      </c>
      <c r="C214" s="13">
        <f t="shared" si="15"/>
        <v>8</v>
      </c>
      <c r="D214" s="13">
        <f t="shared" si="16"/>
        <v>13</v>
      </c>
    </row>
    <row r="215" spans="1:4">
      <c r="A215" s="14">
        <v>44230</v>
      </c>
      <c r="B215" s="17">
        <v>8.1999999999999993</v>
      </c>
      <c r="C215" s="13">
        <f t="shared" si="15"/>
        <v>8</v>
      </c>
      <c r="D215" s="13">
        <f t="shared" si="16"/>
        <v>14</v>
      </c>
    </row>
    <row r="216" spans="1:4">
      <c r="A216" s="14">
        <v>44120</v>
      </c>
      <c r="B216" s="17">
        <v>8.3000000000000007</v>
      </c>
      <c r="C216" s="13">
        <f t="shared" si="15"/>
        <v>8</v>
      </c>
      <c r="D216" s="13">
        <f t="shared" si="16"/>
        <v>15</v>
      </c>
    </row>
    <row r="217" spans="1:4">
      <c r="A217" s="14">
        <v>44123</v>
      </c>
      <c r="B217" s="17">
        <v>8.3999999999999986</v>
      </c>
      <c r="C217" s="13">
        <f t="shared" si="15"/>
        <v>8</v>
      </c>
      <c r="D217" s="13">
        <f t="shared" si="16"/>
        <v>16</v>
      </c>
    </row>
    <row r="218" spans="1:4">
      <c r="A218" s="14">
        <v>44133</v>
      </c>
      <c r="B218" s="17">
        <v>8.3999999999999986</v>
      </c>
      <c r="C218" s="13">
        <f t="shared" si="15"/>
        <v>8</v>
      </c>
      <c r="D218" s="13">
        <f t="shared" si="16"/>
        <v>17</v>
      </c>
    </row>
    <row r="219" spans="1:4">
      <c r="A219" s="14">
        <v>44324</v>
      </c>
      <c r="B219" s="17">
        <v>8.5</v>
      </c>
      <c r="C219" s="13">
        <f t="shared" si="15"/>
        <v>9</v>
      </c>
      <c r="D219" s="13">
        <f t="shared" si="16"/>
        <v>1</v>
      </c>
    </row>
    <row r="220" spans="1:4">
      <c r="A220" s="14">
        <v>44149</v>
      </c>
      <c r="B220" s="17">
        <v>8.6000000000000014</v>
      </c>
      <c r="C220" s="13">
        <f t="shared" si="15"/>
        <v>9</v>
      </c>
      <c r="D220" s="13">
        <f t="shared" si="16"/>
        <v>2</v>
      </c>
    </row>
    <row r="221" spans="1:4">
      <c r="A221" s="14">
        <v>44129</v>
      </c>
      <c r="B221" s="17">
        <v>8.8000000000000007</v>
      </c>
      <c r="C221" s="13">
        <f t="shared" si="15"/>
        <v>9</v>
      </c>
      <c r="D221" s="13">
        <f t="shared" si="16"/>
        <v>3</v>
      </c>
    </row>
    <row r="222" spans="1:4">
      <c r="A222" s="14">
        <v>44125</v>
      </c>
      <c r="B222" s="17">
        <v>8.8999999999999986</v>
      </c>
      <c r="C222" s="13">
        <f t="shared" si="15"/>
        <v>9</v>
      </c>
      <c r="D222" s="13">
        <f t="shared" si="16"/>
        <v>4</v>
      </c>
    </row>
    <row r="223" spans="1:4">
      <c r="A223" s="14">
        <v>44153</v>
      </c>
      <c r="B223" s="17">
        <v>8.8999999999999986</v>
      </c>
      <c r="C223" s="13">
        <f t="shared" si="15"/>
        <v>9</v>
      </c>
      <c r="D223" s="13">
        <f t="shared" si="16"/>
        <v>5</v>
      </c>
    </row>
    <row r="224" spans="1:4">
      <c r="A224" s="14">
        <v>44171</v>
      </c>
      <c r="B224" s="17">
        <v>8.8999999999999986</v>
      </c>
      <c r="C224" s="13">
        <f t="shared" si="15"/>
        <v>9</v>
      </c>
      <c r="D224" s="13">
        <f t="shared" si="16"/>
        <v>6</v>
      </c>
    </row>
    <row r="225" spans="1:4">
      <c r="A225" s="14">
        <v>44101</v>
      </c>
      <c r="B225" s="17">
        <v>9.1000000000000014</v>
      </c>
      <c r="C225" s="13">
        <f t="shared" si="15"/>
        <v>9</v>
      </c>
      <c r="D225" s="13">
        <f t="shared" si="16"/>
        <v>7</v>
      </c>
    </row>
    <row r="226" spans="1:4">
      <c r="A226" s="14">
        <v>44139</v>
      </c>
      <c r="B226" s="17">
        <v>9.1000000000000014</v>
      </c>
      <c r="C226" s="13">
        <f t="shared" si="15"/>
        <v>9</v>
      </c>
      <c r="D226" s="13">
        <f t="shared" si="16"/>
        <v>8</v>
      </c>
    </row>
    <row r="227" spans="1:4">
      <c r="A227" s="14">
        <v>44119</v>
      </c>
      <c r="B227" s="17">
        <v>9.1999999999999993</v>
      </c>
      <c r="C227" s="13">
        <f t="shared" si="15"/>
        <v>9</v>
      </c>
      <c r="D227" s="13">
        <f t="shared" si="16"/>
        <v>9</v>
      </c>
    </row>
    <row r="228" spans="1:4">
      <c r="A228" s="14">
        <v>44152</v>
      </c>
      <c r="B228" s="17">
        <v>9.6000000000000014</v>
      </c>
      <c r="C228" s="13">
        <f t="shared" si="15"/>
        <v>10</v>
      </c>
      <c r="D228" s="13">
        <f t="shared" si="16"/>
        <v>1</v>
      </c>
    </row>
    <row r="229" spans="1:4">
      <c r="A229" s="14">
        <v>44296</v>
      </c>
      <c r="B229" s="17">
        <v>9.6000000000000014</v>
      </c>
      <c r="C229" s="13">
        <f t="shared" si="15"/>
        <v>10</v>
      </c>
      <c r="D229" s="13">
        <f t="shared" si="16"/>
        <v>2</v>
      </c>
    </row>
    <row r="230" spans="1:4">
      <c r="A230" s="14">
        <v>44306</v>
      </c>
      <c r="B230" s="17">
        <v>9.6999999999999993</v>
      </c>
      <c r="C230" s="13">
        <f t="shared" si="15"/>
        <v>10</v>
      </c>
      <c r="D230" s="13">
        <f t="shared" si="16"/>
        <v>3</v>
      </c>
    </row>
    <row r="231" spans="1:4">
      <c r="A231" s="14">
        <v>44136</v>
      </c>
      <c r="B231" s="17">
        <v>9.8000000000000007</v>
      </c>
      <c r="C231" s="13">
        <f t="shared" si="15"/>
        <v>10</v>
      </c>
      <c r="D231" s="13">
        <f t="shared" si="16"/>
        <v>4</v>
      </c>
    </row>
    <row r="232" spans="1:4">
      <c r="A232" s="14">
        <v>44317</v>
      </c>
      <c r="B232" s="17">
        <v>9.8000000000000007</v>
      </c>
      <c r="C232" s="13">
        <f t="shared" si="15"/>
        <v>10</v>
      </c>
      <c r="D232" s="13">
        <f t="shared" si="16"/>
        <v>5</v>
      </c>
    </row>
    <row r="233" spans="1:4">
      <c r="A233" s="14">
        <v>44321</v>
      </c>
      <c r="B233" s="17">
        <v>9.8999999999999986</v>
      </c>
      <c r="C233" s="13">
        <f t="shared" ref="C233:C296" si="17">ROUND(B233,0)</f>
        <v>10</v>
      </c>
      <c r="D233" s="13">
        <f t="shared" ref="D233:D296" si="18">IF(C233=C232,D232+1,1)</f>
        <v>6</v>
      </c>
    </row>
    <row r="234" spans="1:4">
      <c r="A234" s="14">
        <v>44307</v>
      </c>
      <c r="B234" s="17">
        <v>10.199999999999999</v>
      </c>
      <c r="C234" s="13">
        <f t="shared" si="17"/>
        <v>10</v>
      </c>
      <c r="D234" s="13">
        <f t="shared" si="18"/>
        <v>7</v>
      </c>
    </row>
    <row r="235" spans="1:4">
      <c r="A235" s="14">
        <v>44336</v>
      </c>
      <c r="B235" s="17">
        <v>10.199999999999999</v>
      </c>
      <c r="C235" s="13">
        <f t="shared" si="17"/>
        <v>10</v>
      </c>
      <c r="D235" s="13">
        <f t="shared" si="18"/>
        <v>8</v>
      </c>
    </row>
    <row r="236" spans="1:4">
      <c r="A236" s="14">
        <v>44134</v>
      </c>
      <c r="B236" s="17">
        <v>10.3</v>
      </c>
      <c r="C236" s="13">
        <f t="shared" si="17"/>
        <v>10</v>
      </c>
      <c r="D236" s="13">
        <f t="shared" si="18"/>
        <v>9</v>
      </c>
    </row>
    <row r="237" spans="1:4">
      <c r="A237" s="14">
        <v>44188</v>
      </c>
      <c r="B237" s="17">
        <v>10.399999999999999</v>
      </c>
      <c r="C237" s="13">
        <f t="shared" si="17"/>
        <v>10</v>
      </c>
      <c r="D237" s="13">
        <f t="shared" si="18"/>
        <v>10</v>
      </c>
    </row>
    <row r="238" spans="1:4">
      <c r="A238" s="14">
        <v>44281</v>
      </c>
      <c r="B238" s="17">
        <v>10.399999999999999</v>
      </c>
      <c r="C238" s="13">
        <f t="shared" si="17"/>
        <v>10</v>
      </c>
      <c r="D238" s="13">
        <f t="shared" si="18"/>
        <v>11</v>
      </c>
    </row>
    <row r="239" spans="1:4">
      <c r="A239" s="14">
        <v>44342</v>
      </c>
      <c r="B239" s="17">
        <v>10.399999999999999</v>
      </c>
      <c r="C239" s="13">
        <f t="shared" si="17"/>
        <v>10</v>
      </c>
      <c r="D239" s="13">
        <f t="shared" si="18"/>
        <v>12</v>
      </c>
    </row>
    <row r="240" spans="1:4">
      <c r="A240" s="14">
        <v>44103</v>
      </c>
      <c r="B240" s="17">
        <v>10.600000000000001</v>
      </c>
      <c r="C240" s="13">
        <f t="shared" si="17"/>
        <v>11</v>
      </c>
      <c r="D240" s="13">
        <f t="shared" si="18"/>
        <v>1</v>
      </c>
    </row>
    <row r="241" spans="1:4">
      <c r="A241" s="14">
        <v>44329</v>
      </c>
      <c r="B241" s="17">
        <v>10.600000000000001</v>
      </c>
      <c r="C241" s="13">
        <f t="shared" si="17"/>
        <v>11</v>
      </c>
      <c r="D241" s="13">
        <f t="shared" si="18"/>
        <v>2</v>
      </c>
    </row>
    <row r="242" spans="1:4">
      <c r="A242" s="14">
        <v>44335</v>
      </c>
      <c r="B242" s="17">
        <v>10.600000000000001</v>
      </c>
      <c r="C242" s="13">
        <f t="shared" si="17"/>
        <v>11</v>
      </c>
      <c r="D242" s="13">
        <f t="shared" si="18"/>
        <v>3</v>
      </c>
    </row>
    <row r="243" spans="1:4">
      <c r="A243" s="14">
        <v>44330</v>
      </c>
      <c r="B243" s="17">
        <v>10.7</v>
      </c>
      <c r="C243" s="13">
        <f t="shared" si="17"/>
        <v>11</v>
      </c>
      <c r="D243" s="13">
        <f t="shared" si="18"/>
        <v>4</v>
      </c>
    </row>
    <row r="244" spans="1:4">
      <c r="A244" s="14">
        <v>44346</v>
      </c>
      <c r="B244" s="17">
        <v>10.8</v>
      </c>
      <c r="C244" s="13">
        <f t="shared" si="17"/>
        <v>11</v>
      </c>
      <c r="D244" s="13">
        <f t="shared" si="18"/>
        <v>5</v>
      </c>
    </row>
    <row r="245" spans="1:4">
      <c r="A245" s="14">
        <v>44130</v>
      </c>
      <c r="B245" s="17">
        <v>10.899999999999999</v>
      </c>
      <c r="C245" s="13">
        <f t="shared" si="17"/>
        <v>11</v>
      </c>
      <c r="D245" s="13">
        <f t="shared" si="18"/>
        <v>6</v>
      </c>
    </row>
    <row r="246" spans="1:4">
      <c r="A246" s="14">
        <v>44314</v>
      </c>
      <c r="B246" s="17">
        <v>10.899999999999999</v>
      </c>
      <c r="C246" s="13">
        <f t="shared" si="17"/>
        <v>11</v>
      </c>
      <c r="D246" s="13">
        <f t="shared" si="18"/>
        <v>7</v>
      </c>
    </row>
    <row r="247" spans="1:4">
      <c r="A247" s="14">
        <v>44320</v>
      </c>
      <c r="B247" s="17">
        <v>11</v>
      </c>
      <c r="C247" s="13">
        <f t="shared" si="17"/>
        <v>11</v>
      </c>
      <c r="D247" s="13">
        <f t="shared" si="18"/>
        <v>8</v>
      </c>
    </row>
    <row r="248" spans="1:4">
      <c r="A248" s="14">
        <v>44114</v>
      </c>
      <c r="B248" s="17">
        <v>11.3</v>
      </c>
      <c r="C248" s="13">
        <f t="shared" si="17"/>
        <v>11</v>
      </c>
      <c r="D248" s="13">
        <f t="shared" si="18"/>
        <v>9</v>
      </c>
    </row>
    <row r="249" spans="1:4">
      <c r="A249" s="14">
        <v>44109</v>
      </c>
      <c r="B249" s="17">
        <v>11.399999999999999</v>
      </c>
      <c r="C249" s="13">
        <f t="shared" si="17"/>
        <v>11</v>
      </c>
      <c r="D249" s="13">
        <f t="shared" si="18"/>
        <v>10</v>
      </c>
    </row>
    <row r="250" spans="1:4">
      <c r="A250" s="14">
        <v>44126</v>
      </c>
      <c r="B250" s="17">
        <v>11.399999999999999</v>
      </c>
      <c r="C250" s="13">
        <f t="shared" si="17"/>
        <v>11</v>
      </c>
      <c r="D250" s="13">
        <f t="shared" si="18"/>
        <v>11</v>
      </c>
    </row>
    <row r="251" spans="1:4">
      <c r="A251" s="14">
        <v>44341</v>
      </c>
      <c r="B251" s="17">
        <v>11.399999999999999</v>
      </c>
      <c r="C251" s="13">
        <f t="shared" si="17"/>
        <v>11</v>
      </c>
      <c r="D251" s="13">
        <f t="shared" si="18"/>
        <v>12</v>
      </c>
    </row>
    <row r="252" spans="1:4">
      <c r="A252" s="14">
        <v>44104</v>
      </c>
      <c r="B252" s="17">
        <v>11.5</v>
      </c>
      <c r="C252" s="13">
        <f t="shared" si="17"/>
        <v>12</v>
      </c>
      <c r="D252" s="13">
        <f t="shared" si="18"/>
        <v>1</v>
      </c>
    </row>
    <row r="253" spans="1:4">
      <c r="A253" s="14">
        <v>44345</v>
      </c>
      <c r="B253" s="17">
        <v>11.5</v>
      </c>
      <c r="C253" s="13">
        <f t="shared" si="17"/>
        <v>12</v>
      </c>
      <c r="D253" s="13">
        <f t="shared" si="18"/>
        <v>2</v>
      </c>
    </row>
    <row r="254" spans="1:4">
      <c r="A254" s="14">
        <v>44316</v>
      </c>
      <c r="B254" s="17">
        <v>11.600000000000001</v>
      </c>
      <c r="C254" s="13">
        <f t="shared" si="17"/>
        <v>12</v>
      </c>
      <c r="D254" s="13">
        <f t="shared" si="18"/>
        <v>3</v>
      </c>
    </row>
    <row r="255" spans="1:4">
      <c r="A255" s="14">
        <v>44331</v>
      </c>
      <c r="B255" s="17">
        <v>11.600000000000001</v>
      </c>
      <c r="C255" s="13">
        <f t="shared" si="17"/>
        <v>12</v>
      </c>
      <c r="D255" s="13">
        <f t="shared" si="18"/>
        <v>4</v>
      </c>
    </row>
    <row r="256" spans="1:4">
      <c r="A256" s="14">
        <v>44339</v>
      </c>
      <c r="B256" s="17">
        <v>11.600000000000001</v>
      </c>
      <c r="C256" s="13">
        <f t="shared" si="17"/>
        <v>12</v>
      </c>
      <c r="D256" s="13">
        <f t="shared" si="18"/>
        <v>5</v>
      </c>
    </row>
    <row r="257" spans="1:4">
      <c r="A257" s="14">
        <v>44297</v>
      </c>
      <c r="B257" s="17">
        <v>11.7</v>
      </c>
      <c r="C257" s="13">
        <f t="shared" si="17"/>
        <v>12</v>
      </c>
      <c r="D257" s="13">
        <f t="shared" si="18"/>
        <v>6</v>
      </c>
    </row>
    <row r="258" spans="1:4">
      <c r="A258" s="14">
        <v>44284</v>
      </c>
      <c r="B258" s="17">
        <v>11.8</v>
      </c>
      <c r="C258" s="13">
        <f t="shared" si="17"/>
        <v>12</v>
      </c>
      <c r="D258" s="13">
        <f t="shared" si="18"/>
        <v>7</v>
      </c>
    </row>
    <row r="259" spans="1:4">
      <c r="A259" s="14">
        <v>44333</v>
      </c>
      <c r="B259" s="17">
        <v>11.899999999999999</v>
      </c>
      <c r="C259" s="13">
        <f t="shared" si="17"/>
        <v>12</v>
      </c>
      <c r="D259" s="13">
        <f t="shared" si="18"/>
        <v>8</v>
      </c>
    </row>
    <row r="260" spans="1:4">
      <c r="A260" s="14">
        <v>44343</v>
      </c>
      <c r="B260" s="17">
        <v>11.899999999999999</v>
      </c>
      <c r="C260" s="13">
        <f t="shared" si="17"/>
        <v>12</v>
      </c>
      <c r="D260" s="13">
        <f t="shared" si="18"/>
        <v>9</v>
      </c>
    </row>
    <row r="261" spans="1:4">
      <c r="A261" s="14">
        <v>44344</v>
      </c>
      <c r="B261" s="17">
        <v>11.899999999999999</v>
      </c>
      <c r="C261" s="13">
        <f t="shared" si="17"/>
        <v>12</v>
      </c>
      <c r="D261" s="13">
        <f t="shared" si="18"/>
        <v>10</v>
      </c>
    </row>
    <row r="262" spans="1:4">
      <c r="A262" s="14">
        <v>44105</v>
      </c>
      <c r="B262" s="17">
        <v>12.100000000000001</v>
      </c>
      <c r="C262" s="13">
        <f t="shared" si="17"/>
        <v>12</v>
      </c>
      <c r="D262" s="13">
        <f t="shared" si="18"/>
        <v>11</v>
      </c>
    </row>
    <row r="263" spans="1:4">
      <c r="A263" s="14">
        <v>44111</v>
      </c>
      <c r="B263" s="17">
        <v>12.100000000000001</v>
      </c>
      <c r="C263" s="13">
        <f t="shared" si="17"/>
        <v>12</v>
      </c>
      <c r="D263" s="13">
        <f t="shared" si="18"/>
        <v>12</v>
      </c>
    </row>
    <row r="264" spans="1:4">
      <c r="A264" s="14">
        <v>44110</v>
      </c>
      <c r="B264" s="17">
        <v>12.3</v>
      </c>
      <c r="C264" s="13">
        <f t="shared" si="17"/>
        <v>12</v>
      </c>
      <c r="D264" s="13">
        <f t="shared" si="18"/>
        <v>13</v>
      </c>
    </row>
    <row r="265" spans="1:4">
      <c r="A265" s="14">
        <v>44332</v>
      </c>
      <c r="B265" s="17">
        <v>12.399999999999999</v>
      </c>
      <c r="C265" s="13">
        <f t="shared" si="17"/>
        <v>12</v>
      </c>
      <c r="D265" s="13">
        <f t="shared" si="18"/>
        <v>14</v>
      </c>
    </row>
    <row r="266" spans="1:4">
      <c r="A266" s="14">
        <v>44334</v>
      </c>
      <c r="B266" s="17">
        <v>12.399999999999999</v>
      </c>
      <c r="C266" s="13">
        <f t="shared" si="17"/>
        <v>12</v>
      </c>
      <c r="D266" s="13">
        <f t="shared" si="18"/>
        <v>15</v>
      </c>
    </row>
    <row r="267" spans="1:4">
      <c r="A267" s="14">
        <v>44092</v>
      </c>
      <c r="B267" s="17">
        <v>12.5</v>
      </c>
      <c r="C267" s="13">
        <f t="shared" si="17"/>
        <v>13</v>
      </c>
      <c r="D267" s="13">
        <f t="shared" si="18"/>
        <v>1</v>
      </c>
    </row>
    <row r="268" spans="1:4">
      <c r="A268" s="14">
        <v>44112</v>
      </c>
      <c r="B268" s="17">
        <v>12.5</v>
      </c>
      <c r="C268" s="13">
        <f t="shared" si="17"/>
        <v>13</v>
      </c>
      <c r="D268" s="13">
        <f t="shared" si="18"/>
        <v>2</v>
      </c>
    </row>
    <row r="269" spans="1:4">
      <c r="A269" s="14">
        <v>44127</v>
      </c>
      <c r="B269" s="17">
        <v>12.5</v>
      </c>
      <c r="C269" s="13">
        <f t="shared" si="17"/>
        <v>13</v>
      </c>
      <c r="D269" s="13">
        <f t="shared" si="18"/>
        <v>3</v>
      </c>
    </row>
    <row r="270" spans="1:4">
      <c r="A270" s="14">
        <v>44337</v>
      </c>
      <c r="B270" s="17">
        <v>12.5</v>
      </c>
      <c r="C270" s="13">
        <f t="shared" si="17"/>
        <v>13</v>
      </c>
      <c r="D270" s="13">
        <f t="shared" si="18"/>
        <v>4</v>
      </c>
    </row>
    <row r="271" spans="1:4">
      <c r="A271" s="14">
        <v>44135</v>
      </c>
      <c r="B271" s="17">
        <v>12.600000000000001</v>
      </c>
      <c r="C271" s="13">
        <f t="shared" si="17"/>
        <v>13</v>
      </c>
      <c r="D271" s="13">
        <f t="shared" si="18"/>
        <v>5</v>
      </c>
    </row>
    <row r="272" spans="1:4">
      <c r="A272" s="14">
        <v>44340</v>
      </c>
      <c r="B272" s="17">
        <v>12.600000000000001</v>
      </c>
      <c r="C272" s="13">
        <f t="shared" si="17"/>
        <v>13</v>
      </c>
      <c r="D272" s="13">
        <f t="shared" si="18"/>
        <v>6</v>
      </c>
    </row>
    <row r="273" spans="1:4">
      <c r="A273" s="14">
        <v>44347</v>
      </c>
      <c r="B273" s="17">
        <v>12.600000000000001</v>
      </c>
      <c r="C273" s="13">
        <f t="shared" si="17"/>
        <v>13</v>
      </c>
      <c r="D273" s="13">
        <f t="shared" si="18"/>
        <v>7</v>
      </c>
    </row>
    <row r="274" spans="1:4">
      <c r="A274" s="14">
        <v>44315</v>
      </c>
      <c r="B274" s="17">
        <v>12.7</v>
      </c>
      <c r="C274" s="13">
        <f t="shared" si="17"/>
        <v>13</v>
      </c>
      <c r="D274" s="13">
        <f t="shared" si="18"/>
        <v>8</v>
      </c>
    </row>
    <row r="275" spans="1:4">
      <c r="A275" s="14">
        <v>44338</v>
      </c>
      <c r="B275" s="17">
        <v>12.899999999999999</v>
      </c>
      <c r="C275" s="13">
        <f t="shared" si="17"/>
        <v>13</v>
      </c>
      <c r="D275" s="13">
        <f t="shared" si="18"/>
        <v>9</v>
      </c>
    </row>
    <row r="276" spans="1:4">
      <c r="A276" s="14">
        <v>44106</v>
      </c>
      <c r="B276" s="17">
        <v>13.100000000000001</v>
      </c>
      <c r="C276" s="13">
        <f t="shared" si="17"/>
        <v>13</v>
      </c>
      <c r="D276" s="13">
        <f t="shared" si="18"/>
        <v>10</v>
      </c>
    </row>
    <row r="277" spans="1:4">
      <c r="A277" s="14">
        <v>44099</v>
      </c>
      <c r="B277" s="17">
        <v>13.2</v>
      </c>
      <c r="C277" s="13">
        <f t="shared" si="17"/>
        <v>13</v>
      </c>
      <c r="D277" s="13">
        <f t="shared" si="18"/>
        <v>11</v>
      </c>
    </row>
    <row r="278" spans="1:4">
      <c r="A278" s="14">
        <v>44128</v>
      </c>
      <c r="B278" s="17">
        <v>13.2</v>
      </c>
      <c r="C278" s="13">
        <f t="shared" si="17"/>
        <v>13</v>
      </c>
      <c r="D278" s="13">
        <f t="shared" si="18"/>
        <v>12</v>
      </c>
    </row>
    <row r="279" spans="1:4">
      <c r="A279" s="14">
        <v>44093</v>
      </c>
      <c r="B279" s="17">
        <v>13.3</v>
      </c>
      <c r="C279" s="13">
        <f t="shared" si="17"/>
        <v>13</v>
      </c>
      <c r="D279" s="13">
        <f t="shared" si="18"/>
        <v>13</v>
      </c>
    </row>
    <row r="280" spans="1:4">
      <c r="A280" s="14">
        <v>44285</v>
      </c>
      <c r="B280" s="17">
        <v>13.3</v>
      </c>
      <c r="C280" s="13">
        <f t="shared" si="17"/>
        <v>13</v>
      </c>
      <c r="D280" s="13">
        <f t="shared" si="18"/>
        <v>14</v>
      </c>
    </row>
    <row r="281" spans="1:4">
      <c r="A281" s="14">
        <v>44138</v>
      </c>
      <c r="B281" s="17">
        <v>13.399999999999999</v>
      </c>
      <c r="C281" s="13">
        <f t="shared" si="17"/>
        <v>13</v>
      </c>
      <c r="D281" s="13">
        <f t="shared" si="18"/>
        <v>15</v>
      </c>
    </row>
    <row r="282" spans="1:4">
      <c r="A282" s="14">
        <v>44360</v>
      </c>
      <c r="B282" s="17">
        <v>13.7</v>
      </c>
      <c r="C282" s="13">
        <f t="shared" si="17"/>
        <v>14</v>
      </c>
      <c r="D282" s="13">
        <f t="shared" si="18"/>
        <v>1</v>
      </c>
    </row>
    <row r="283" spans="1:4">
      <c r="A283" s="14">
        <v>44075</v>
      </c>
      <c r="B283" s="17">
        <v>13.8</v>
      </c>
      <c r="C283" s="13">
        <f t="shared" si="17"/>
        <v>14</v>
      </c>
      <c r="D283" s="13">
        <f t="shared" si="18"/>
        <v>2</v>
      </c>
    </row>
    <row r="284" spans="1:4">
      <c r="A284" s="14">
        <v>44076</v>
      </c>
      <c r="B284" s="17">
        <v>14</v>
      </c>
      <c r="C284" s="13">
        <f t="shared" si="17"/>
        <v>14</v>
      </c>
      <c r="D284" s="13">
        <f t="shared" si="18"/>
        <v>3</v>
      </c>
    </row>
    <row r="285" spans="1:4">
      <c r="A285" s="14">
        <v>44287</v>
      </c>
      <c r="B285" s="17">
        <v>14</v>
      </c>
      <c r="C285" s="13">
        <f t="shared" si="17"/>
        <v>14</v>
      </c>
      <c r="D285" s="13">
        <f t="shared" si="18"/>
        <v>4</v>
      </c>
    </row>
    <row r="286" spans="1:4">
      <c r="A286" s="14">
        <v>44108</v>
      </c>
      <c r="B286" s="17">
        <v>14.1</v>
      </c>
      <c r="C286" s="13">
        <f t="shared" si="17"/>
        <v>14</v>
      </c>
      <c r="D286" s="13">
        <f t="shared" si="18"/>
        <v>5</v>
      </c>
    </row>
    <row r="287" spans="1:4">
      <c r="A287" s="14">
        <v>44286</v>
      </c>
      <c r="B287" s="17">
        <v>14.2</v>
      </c>
      <c r="C287" s="13">
        <f t="shared" si="17"/>
        <v>14</v>
      </c>
      <c r="D287" s="13">
        <f t="shared" si="18"/>
        <v>6</v>
      </c>
    </row>
    <row r="288" spans="1:4">
      <c r="A288" s="14">
        <v>44348</v>
      </c>
      <c r="B288" s="17">
        <v>14.7</v>
      </c>
      <c r="C288" s="13">
        <f t="shared" si="17"/>
        <v>15</v>
      </c>
      <c r="D288" s="13">
        <f t="shared" si="18"/>
        <v>1</v>
      </c>
    </row>
    <row r="289" spans="1:4">
      <c r="A289" s="14">
        <v>44020</v>
      </c>
      <c r="B289" s="17">
        <v>14.8</v>
      </c>
      <c r="C289" s="13">
        <f t="shared" si="17"/>
        <v>15</v>
      </c>
      <c r="D289" s="13">
        <f t="shared" si="18"/>
        <v>2</v>
      </c>
    </row>
    <row r="290" spans="1:4">
      <c r="A290" s="14">
        <v>44325</v>
      </c>
      <c r="B290" s="17">
        <v>14.9</v>
      </c>
      <c r="C290" s="13">
        <f t="shared" si="17"/>
        <v>15</v>
      </c>
      <c r="D290" s="13">
        <f t="shared" si="18"/>
        <v>3</v>
      </c>
    </row>
    <row r="291" spans="1:4">
      <c r="A291" s="14">
        <v>44047</v>
      </c>
      <c r="B291" s="17">
        <v>15.1</v>
      </c>
      <c r="C291" s="13">
        <f t="shared" si="17"/>
        <v>15</v>
      </c>
      <c r="D291" s="13">
        <f t="shared" si="18"/>
        <v>4</v>
      </c>
    </row>
    <row r="292" spans="1:4">
      <c r="A292" s="14">
        <v>44328</v>
      </c>
      <c r="B292" s="17">
        <v>15.1</v>
      </c>
      <c r="C292" s="13">
        <f t="shared" si="17"/>
        <v>15</v>
      </c>
      <c r="D292" s="13">
        <f t="shared" si="18"/>
        <v>5</v>
      </c>
    </row>
    <row r="293" spans="1:4">
      <c r="A293" s="14">
        <v>44028</v>
      </c>
      <c r="B293" s="17">
        <v>15.2</v>
      </c>
      <c r="C293" s="13">
        <f t="shared" si="17"/>
        <v>15</v>
      </c>
      <c r="D293" s="13">
        <f t="shared" si="18"/>
        <v>6</v>
      </c>
    </row>
    <row r="294" spans="1:4">
      <c r="A294" s="14">
        <v>44113</v>
      </c>
      <c r="B294" s="17">
        <v>15.2</v>
      </c>
      <c r="C294" s="13">
        <f t="shared" si="17"/>
        <v>15</v>
      </c>
      <c r="D294" s="13">
        <f t="shared" si="18"/>
        <v>7</v>
      </c>
    </row>
    <row r="295" spans="1:4">
      <c r="A295" s="14">
        <v>44137</v>
      </c>
      <c r="B295" s="17">
        <v>15.2</v>
      </c>
      <c r="C295" s="13">
        <f t="shared" si="17"/>
        <v>15</v>
      </c>
      <c r="D295" s="13">
        <f t="shared" si="18"/>
        <v>8</v>
      </c>
    </row>
    <row r="296" spans="1:4">
      <c r="A296" s="14">
        <v>44019</v>
      </c>
      <c r="B296" s="17">
        <v>15.3</v>
      </c>
      <c r="C296" s="13">
        <f t="shared" si="17"/>
        <v>15</v>
      </c>
      <c r="D296" s="13">
        <f t="shared" si="18"/>
        <v>9</v>
      </c>
    </row>
    <row r="297" spans="1:4">
      <c r="A297" s="14">
        <v>44081</v>
      </c>
      <c r="B297" s="17">
        <v>15.3</v>
      </c>
      <c r="C297" s="13">
        <f t="shared" ref="C297:C360" si="19">ROUND(B297,0)</f>
        <v>15</v>
      </c>
      <c r="D297" s="13">
        <f t="shared" ref="D297:D360" si="20">IF(C297=C296,D296+1,1)</f>
        <v>10</v>
      </c>
    </row>
    <row r="298" spans="1:4">
      <c r="A298" s="14">
        <v>44024</v>
      </c>
      <c r="B298" s="17">
        <v>15.4</v>
      </c>
      <c r="C298" s="13">
        <f t="shared" si="19"/>
        <v>15</v>
      </c>
      <c r="D298" s="13">
        <f t="shared" si="20"/>
        <v>11</v>
      </c>
    </row>
    <row r="299" spans="1:4">
      <c r="A299" s="14">
        <v>44023</v>
      </c>
      <c r="B299" s="17">
        <v>15.5</v>
      </c>
      <c r="C299" s="13">
        <f t="shared" si="19"/>
        <v>16</v>
      </c>
      <c r="D299" s="13">
        <f t="shared" si="20"/>
        <v>1</v>
      </c>
    </row>
    <row r="300" spans="1:4">
      <c r="A300" s="14">
        <v>44094</v>
      </c>
      <c r="B300" s="17">
        <v>15.5</v>
      </c>
      <c r="C300" s="13">
        <f t="shared" si="19"/>
        <v>16</v>
      </c>
      <c r="D300" s="13">
        <f t="shared" si="20"/>
        <v>2</v>
      </c>
    </row>
    <row r="301" spans="1:4">
      <c r="A301" s="14">
        <v>44029</v>
      </c>
      <c r="B301" s="17">
        <v>15.7</v>
      </c>
      <c r="C301" s="13">
        <f t="shared" si="19"/>
        <v>16</v>
      </c>
      <c r="D301" s="13">
        <f t="shared" si="20"/>
        <v>3</v>
      </c>
    </row>
    <row r="302" spans="1:4">
      <c r="A302" s="14">
        <v>44074</v>
      </c>
      <c r="B302" s="17">
        <v>15.7</v>
      </c>
      <c r="C302" s="13">
        <f t="shared" si="19"/>
        <v>16</v>
      </c>
      <c r="D302" s="13">
        <f t="shared" si="20"/>
        <v>4</v>
      </c>
    </row>
    <row r="303" spans="1:4">
      <c r="A303" s="14">
        <v>44080</v>
      </c>
      <c r="B303" s="17">
        <v>15.7</v>
      </c>
      <c r="C303" s="13">
        <f t="shared" si="19"/>
        <v>16</v>
      </c>
      <c r="D303" s="13">
        <f t="shared" si="20"/>
        <v>5</v>
      </c>
    </row>
    <row r="304" spans="1:4">
      <c r="A304" s="14">
        <v>44361</v>
      </c>
      <c r="B304" s="17">
        <v>15.8</v>
      </c>
      <c r="C304" s="13">
        <f t="shared" si="19"/>
        <v>16</v>
      </c>
      <c r="D304" s="13">
        <f t="shared" si="20"/>
        <v>6</v>
      </c>
    </row>
    <row r="305" spans="1:4">
      <c r="A305" s="14">
        <v>44082</v>
      </c>
      <c r="B305" s="17">
        <v>16.100000000000001</v>
      </c>
      <c r="C305" s="13">
        <f t="shared" si="19"/>
        <v>16</v>
      </c>
      <c r="D305" s="13">
        <f t="shared" si="20"/>
        <v>7</v>
      </c>
    </row>
    <row r="306" spans="1:4">
      <c r="A306" s="14">
        <v>44085</v>
      </c>
      <c r="B306" s="17">
        <v>16.100000000000001</v>
      </c>
      <c r="C306" s="13">
        <f t="shared" si="19"/>
        <v>16</v>
      </c>
      <c r="D306" s="13">
        <f t="shared" si="20"/>
        <v>8</v>
      </c>
    </row>
    <row r="307" spans="1:4">
      <c r="A307" s="14">
        <v>44077</v>
      </c>
      <c r="B307" s="17">
        <v>16.2</v>
      </c>
      <c r="C307" s="13">
        <f t="shared" si="19"/>
        <v>16</v>
      </c>
      <c r="D307" s="13">
        <f t="shared" si="20"/>
        <v>9</v>
      </c>
    </row>
    <row r="308" spans="1:4">
      <c r="A308" s="14">
        <v>44025</v>
      </c>
      <c r="B308" s="17">
        <v>16.3</v>
      </c>
      <c r="C308" s="13">
        <f t="shared" si="19"/>
        <v>16</v>
      </c>
      <c r="D308" s="13">
        <f t="shared" si="20"/>
        <v>10</v>
      </c>
    </row>
    <row r="309" spans="1:4">
      <c r="A309" s="14">
        <v>44095</v>
      </c>
      <c r="B309" s="17">
        <v>16.399999999999999</v>
      </c>
      <c r="C309" s="13">
        <f t="shared" si="19"/>
        <v>16</v>
      </c>
      <c r="D309" s="13">
        <f t="shared" si="20"/>
        <v>11</v>
      </c>
    </row>
    <row r="310" spans="1:4">
      <c r="A310" s="14">
        <v>44073</v>
      </c>
      <c r="B310" s="17">
        <v>16.5</v>
      </c>
      <c r="C310" s="13">
        <f t="shared" si="19"/>
        <v>17</v>
      </c>
      <c r="D310" s="13">
        <f t="shared" si="20"/>
        <v>1</v>
      </c>
    </row>
    <row r="311" spans="1:4">
      <c r="A311" s="14">
        <v>44084</v>
      </c>
      <c r="B311" s="17">
        <v>16.5</v>
      </c>
      <c r="C311" s="13">
        <f t="shared" si="19"/>
        <v>17</v>
      </c>
      <c r="D311" s="13">
        <f t="shared" si="20"/>
        <v>2</v>
      </c>
    </row>
    <row r="312" spans="1:4">
      <c r="A312" s="14">
        <v>44046</v>
      </c>
      <c r="B312" s="17">
        <v>16.600000000000001</v>
      </c>
      <c r="C312" s="13">
        <f t="shared" si="19"/>
        <v>17</v>
      </c>
      <c r="D312" s="13">
        <f t="shared" si="20"/>
        <v>3</v>
      </c>
    </row>
    <row r="313" spans="1:4">
      <c r="A313" s="14">
        <v>44349</v>
      </c>
      <c r="B313" s="17">
        <v>16.7</v>
      </c>
      <c r="C313" s="13">
        <f t="shared" si="19"/>
        <v>17</v>
      </c>
      <c r="D313" s="13">
        <f t="shared" si="20"/>
        <v>4</v>
      </c>
    </row>
    <row r="314" spans="1:4">
      <c r="A314" s="14">
        <v>44091</v>
      </c>
      <c r="B314" s="17">
        <v>17</v>
      </c>
      <c r="C314" s="13">
        <f t="shared" si="19"/>
        <v>17</v>
      </c>
      <c r="D314" s="13">
        <f t="shared" si="20"/>
        <v>5</v>
      </c>
    </row>
    <row r="315" spans="1:4">
      <c r="A315" s="14">
        <v>44107</v>
      </c>
      <c r="B315" s="17">
        <v>17</v>
      </c>
      <c r="C315" s="13">
        <f t="shared" si="19"/>
        <v>17</v>
      </c>
      <c r="D315" s="13">
        <f t="shared" si="20"/>
        <v>6</v>
      </c>
    </row>
    <row r="316" spans="1:4">
      <c r="A316" s="14">
        <v>44372</v>
      </c>
      <c r="B316" s="17">
        <v>17.2</v>
      </c>
      <c r="C316" s="13">
        <f t="shared" si="19"/>
        <v>17</v>
      </c>
      <c r="D316" s="13">
        <f t="shared" si="20"/>
        <v>7</v>
      </c>
    </row>
    <row r="317" spans="1:4">
      <c r="A317" s="14">
        <v>44072</v>
      </c>
      <c r="B317" s="17">
        <v>17.3</v>
      </c>
      <c r="C317" s="13">
        <f t="shared" si="19"/>
        <v>17</v>
      </c>
      <c r="D317" s="13">
        <f t="shared" si="20"/>
        <v>8</v>
      </c>
    </row>
    <row r="318" spans="1:4">
      <c r="A318" s="14">
        <v>44030</v>
      </c>
      <c r="B318" s="17">
        <v>17.5</v>
      </c>
      <c r="C318" s="13">
        <f t="shared" si="19"/>
        <v>18</v>
      </c>
      <c r="D318" s="13">
        <f t="shared" si="20"/>
        <v>1</v>
      </c>
    </row>
    <row r="319" spans="1:4">
      <c r="A319" s="14">
        <v>44048</v>
      </c>
      <c r="B319" s="17">
        <v>17.7</v>
      </c>
      <c r="C319" s="13">
        <f t="shared" si="19"/>
        <v>18</v>
      </c>
      <c r="D319" s="13">
        <f t="shared" si="20"/>
        <v>2</v>
      </c>
    </row>
    <row r="320" spans="1:4">
      <c r="A320" s="14">
        <v>44071</v>
      </c>
      <c r="B320" s="17">
        <v>17.7</v>
      </c>
      <c r="C320" s="13">
        <f t="shared" si="19"/>
        <v>18</v>
      </c>
      <c r="D320" s="13">
        <f t="shared" si="20"/>
        <v>3</v>
      </c>
    </row>
    <row r="321" spans="1:4">
      <c r="A321" s="14">
        <v>44096</v>
      </c>
      <c r="B321" s="17">
        <v>17.8</v>
      </c>
      <c r="C321" s="13">
        <f t="shared" si="19"/>
        <v>18</v>
      </c>
      <c r="D321" s="13">
        <f t="shared" si="20"/>
        <v>4</v>
      </c>
    </row>
    <row r="322" spans="1:4">
      <c r="A322" s="14">
        <v>44098</v>
      </c>
      <c r="B322" s="17">
        <v>17.8</v>
      </c>
      <c r="C322" s="13">
        <f t="shared" si="19"/>
        <v>18</v>
      </c>
      <c r="D322" s="13">
        <f t="shared" si="20"/>
        <v>5</v>
      </c>
    </row>
    <row r="323" spans="1:4">
      <c r="A323" s="14">
        <v>44067</v>
      </c>
      <c r="B323" s="17">
        <v>18</v>
      </c>
      <c r="C323" s="13">
        <f t="shared" si="19"/>
        <v>18</v>
      </c>
      <c r="D323" s="13">
        <f t="shared" si="20"/>
        <v>6</v>
      </c>
    </row>
    <row r="324" spans="1:4">
      <c r="A324" s="14">
        <v>44070</v>
      </c>
      <c r="B324" s="17">
        <v>18</v>
      </c>
      <c r="C324" s="13">
        <f t="shared" si="19"/>
        <v>18</v>
      </c>
      <c r="D324" s="13">
        <f t="shared" si="20"/>
        <v>7</v>
      </c>
    </row>
    <row r="325" spans="1:4">
      <c r="A325" s="14">
        <v>44097</v>
      </c>
      <c r="B325" s="17">
        <v>18</v>
      </c>
      <c r="C325" s="13">
        <f t="shared" si="19"/>
        <v>18</v>
      </c>
      <c r="D325" s="13">
        <f t="shared" si="20"/>
        <v>8</v>
      </c>
    </row>
    <row r="326" spans="1:4">
      <c r="A326" s="14">
        <v>44357</v>
      </c>
      <c r="B326" s="17">
        <v>18</v>
      </c>
      <c r="C326" s="13">
        <f t="shared" si="19"/>
        <v>18</v>
      </c>
      <c r="D326" s="13">
        <f t="shared" si="20"/>
        <v>9</v>
      </c>
    </row>
    <row r="327" spans="1:4">
      <c r="A327" s="14">
        <v>44068</v>
      </c>
      <c r="B327" s="17">
        <v>18.100000000000001</v>
      </c>
      <c r="C327" s="13">
        <f t="shared" si="19"/>
        <v>18</v>
      </c>
      <c r="D327" s="13">
        <f t="shared" si="20"/>
        <v>10</v>
      </c>
    </row>
    <row r="328" spans="1:4">
      <c r="A328" s="14">
        <v>44350</v>
      </c>
      <c r="B328" s="17">
        <v>18.100000000000001</v>
      </c>
      <c r="C328" s="13">
        <f t="shared" si="19"/>
        <v>18</v>
      </c>
      <c r="D328" s="13">
        <f t="shared" si="20"/>
        <v>11</v>
      </c>
    </row>
    <row r="329" spans="1:4">
      <c r="A329" s="14">
        <v>44021</v>
      </c>
      <c r="B329" s="17">
        <v>18.2</v>
      </c>
      <c r="C329" s="13">
        <f t="shared" si="19"/>
        <v>18</v>
      </c>
      <c r="D329" s="13">
        <f t="shared" si="20"/>
        <v>12</v>
      </c>
    </row>
    <row r="330" spans="1:4">
      <c r="A330" s="14">
        <v>44026</v>
      </c>
      <c r="B330" s="17">
        <v>18.2</v>
      </c>
      <c r="C330" s="13">
        <f t="shared" si="19"/>
        <v>18</v>
      </c>
      <c r="D330" s="13">
        <f t="shared" si="20"/>
        <v>13</v>
      </c>
    </row>
    <row r="331" spans="1:4">
      <c r="A331" s="14">
        <v>44027</v>
      </c>
      <c r="B331" s="17">
        <v>18.2</v>
      </c>
      <c r="C331" s="13">
        <f t="shared" si="19"/>
        <v>18</v>
      </c>
      <c r="D331" s="13">
        <f t="shared" si="20"/>
        <v>14</v>
      </c>
    </row>
    <row r="332" spans="1:4">
      <c r="A332" s="14">
        <v>44370</v>
      </c>
      <c r="B332" s="17">
        <v>18.3</v>
      </c>
      <c r="C332" s="13">
        <f t="shared" si="19"/>
        <v>18</v>
      </c>
      <c r="D332" s="13">
        <f t="shared" si="20"/>
        <v>15</v>
      </c>
    </row>
    <row r="333" spans="1:4">
      <c r="A333" s="14">
        <v>44086</v>
      </c>
      <c r="B333" s="17">
        <v>18.399999999999999</v>
      </c>
      <c r="C333" s="13">
        <f t="shared" si="19"/>
        <v>18</v>
      </c>
      <c r="D333" s="13">
        <f t="shared" si="20"/>
        <v>16</v>
      </c>
    </row>
    <row r="334" spans="1:4">
      <c r="A334" s="14">
        <v>44377</v>
      </c>
      <c r="B334" s="17">
        <v>18.5</v>
      </c>
      <c r="C334" s="13">
        <f t="shared" si="19"/>
        <v>19</v>
      </c>
      <c r="D334" s="13">
        <f t="shared" si="20"/>
        <v>1</v>
      </c>
    </row>
    <row r="335" spans="1:4">
      <c r="A335" s="14">
        <v>44034</v>
      </c>
      <c r="B335" s="17">
        <v>18.600000000000001</v>
      </c>
      <c r="C335" s="13">
        <f t="shared" si="19"/>
        <v>19</v>
      </c>
      <c r="D335" s="13">
        <f t="shared" si="20"/>
        <v>2</v>
      </c>
    </row>
    <row r="336" spans="1:4">
      <c r="A336" s="14">
        <v>44035</v>
      </c>
      <c r="B336" s="17">
        <v>18.600000000000001</v>
      </c>
      <c r="C336" s="13">
        <f t="shared" si="19"/>
        <v>19</v>
      </c>
      <c r="D336" s="13">
        <f t="shared" si="20"/>
        <v>3</v>
      </c>
    </row>
    <row r="337" spans="1:4">
      <c r="A337" s="14">
        <v>44369</v>
      </c>
      <c r="B337" s="17">
        <v>18.7</v>
      </c>
      <c r="C337" s="13">
        <f t="shared" si="19"/>
        <v>19</v>
      </c>
      <c r="D337" s="13">
        <f t="shared" si="20"/>
        <v>4</v>
      </c>
    </row>
    <row r="338" spans="1:4">
      <c r="A338" s="14">
        <v>44083</v>
      </c>
      <c r="B338" s="17">
        <v>18.8</v>
      </c>
      <c r="C338" s="13">
        <f t="shared" si="19"/>
        <v>19</v>
      </c>
      <c r="D338" s="13">
        <f t="shared" si="20"/>
        <v>5</v>
      </c>
    </row>
    <row r="339" spans="1:4">
      <c r="A339" s="14">
        <v>44373</v>
      </c>
      <c r="B339" s="17">
        <v>18.8</v>
      </c>
      <c r="C339" s="13">
        <f t="shared" si="19"/>
        <v>19</v>
      </c>
      <c r="D339" s="13">
        <f t="shared" si="20"/>
        <v>6</v>
      </c>
    </row>
    <row r="340" spans="1:4">
      <c r="A340" s="14">
        <v>44326</v>
      </c>
      <c r="B340" s="17">
        <v>18.899999999999999</v>
      </c>
      <c r="C340" s="13">
        <f t="shared" si="19"/>
        <v>19</v>
      </c>
      <c r="D340" s="13">
        <f t="shared" si="20"/>
        <v>7</v>
      </c>
    </row>
    <row r="341" spans="1:4">
      <c r="A341" s="14">
        <v>44015</v>
      </c>
      <c r="B341" s="17">
        <v>19.2</v>
      </c>
      <c r="C341" s="13">
        <f t="shared" si="19"/>
        <v>19</v>
      </c>
      <c r="D341" s="13">
        <f t="shared" si="20"/>
        <v>8</v>
      </c>
    </row>
    <row r="342" spans="1:4">
      <c r="A342" s="14">
        <v>44356</v>
      </c>
      <c r="B342" s="17">
        <v>19.3</v>
      </c>
      <c r="C342" s="13">
        <f t="shared" si="19"/>
        <v>19</v>
      </c>
      <c r="D342" s="13">
        <f t="shared" si="20"/>
        <v>9</v>
      </c>
    </row>
    <row r="343" spans="1:4">
      <c r="A343" s="14">
        <v>44066</v>
      </c>
      <c r="B343" s="17">
        <v>19.399999999999999</v>
      </c>
      <c r="C343" s="13">
        <f t="shared" si="19"/>
        <v>19</v>
      </c>
      <c r="D343" s="13">
        <f t="shared" si="20"/>
        <v>10</v>
      </c>
    </row>
    <row r="344" spans="1:4">
      <c r="A344" s="14">
        <v>44359</v>
      </c>
      <c r="B344" s="17">
        <v>19.399999999999999</v>
      </c>
      <c r="C344" s="13">
        <f t="shared" si="19"/>
        <v>19</v>
      </c>
      <c r="D344" s="13">
        <f t="shared" si="20"/>
        <v>11</v>
      </c>
    </row>
    <row r="345" spans="1:4">
      <c r="A345" s="14">
        <v>44045</v>
      </c>
      <c r="B345" s="17">
        <v>19.5</v>
      </c>
      <c r="C345" s="13">
        <f t="shared" si="19"/>
        <v>20</v>
      </c>
      <c r="D345" s="13">
        <f t="shared" si="20"/>
        <v>1</v>
      </c>
    </row>
    <row r="346" spans="1:4">
      <c r="A346" s="14">
        <v>44061</v>
      </c>
      <c r="B346" s="17">
        <v>19.5</v>
      </c>
      <c r="C346" s="13">
        <f t="shared" si="19"/>
        <v>20</v>
      </c>
      <c r="D346" s="13">
        <f t="shared" si="20"/>
        <v>2</v>
      </c>
    </row>
    <row r="347" spans="1:4">
      <c r="A347" s="14">
        <v>44371</v>
      </c>
      <c r="B347" s="17">
        <v>19.600000000000001</v>
      </c>
      <c r="C347" s="13">
        <f t="shared" si="19"/>
        <v>20</v>
      </c>
      <c r="D347" s="13">
        <f t="shared" si="20"/>
        <v>3</v>
      </c>
    </row>
    <row r="348" spans="1:4">
      <c r="A348" s="14">
        <v>44016</v>
      </c>
      <c r="B348" s="17">
        <v>19.7</v>
      </c>
      <c r="C348" s="13">
        <f t="shared" si="19"/>
        <v>20</v>
      </c>
      <c r="D348" s="13">
        <f t="shared" si="20"/>
        <v>4</v>
      </c>
    </row>
    <row r="349" spans="1:4">
      <c r="A349" s="14">
        <v>44358</v>
      </c>
      <c r="B349" s="17">
        <v>19.7</v>
      </c>
      <c r="C349" s="13">
        <f t="shared" si="19"/>
        <v>20</v>
      </c>
      <c r="D349" s="13">
        <f t="shared" si="20"/>
        <v>5</v>
      </c>
    </row>
    <row r="350" spans="1:4">
      <c r="A350" s="14">
        <v>44374</v>
      </c>
      <c r="B350" s="17">
        <v>19.7</v>
      </c>
      <c r="C350" s="13">
        <f t="shared" si="19"/>
        <v>20</v>
      </c>
      <c r="D350" s="13">
        <f t="shared" si="20"/>
        <v>6</v>
      </c>
    </row>
    <row r="351" spans="1:4">
      <c r="A351" s="14">
        <v>44087</v>
      </c>
      <c r="B351" s="17">
        <v>19.8</v>
      </c>
      <c r="C351" s="13">
        <f t="shared" si="19"/>
        <v>20</v>
      </c>
      <c r="D351" s="13">
        <f t="shared" si="20"/>
        <v>7</v>
      </c>
    </row>
    <row r="352" spans="1:4">
      <c r="A352" s="14">
        <v>44354</v>
      </c>
      <c r="B352" s="17">
        <v>19.8</v>
      </c>
      <c r="C352" s="13">
        <f t="shared" si="19"/>
        <v>20</v>
      </c>
      <c r="D352" s="13">
        <f t="shared" si="20"/>
        <v>8</v>
      </c>
    </row>
    <row r="353" spans="1:4">
      <c r="A353" s="14">
        <v>44033</v>
      </c>
      <c r="B353" s="17">
        <v>19.899999999999999</v>
      </c>
      <c r="C353" s="13">
        <f t="shared" si="19"/>
        <v>20</v>
      </c>
      <c r="D353" s="13">
        <f t="shared" si="20"/>
        <v>9</v>
      </c>
    </row>
    <row r="354" spans="1:4">
      <c r="A354" s="14">
        <v>44038</v>
      </c>
      <c r="B354" s="17">
        <v>19.899999999999999</v>
      </c>
      <c r="C354" s="13">
        <f t="shared" si="19"/>
        <v>20</v>
      </c>
      <c r="D354" s="13">
        <f t="shared" si="20"/>
        <v>10</v>
      </c>
    </row>
    <row r="355" spans="1:4">
      <c r="A355" s="14">
        <v>44062</v>
      </c>
      <c r="B355" s="17">
        <v>19.899999999999999</v>
      </c>
      <c r="C355" s="13">
        <f t="shared" si="19"/>
        <v>20</v>
      </c>
      <c r="D355" s="13">
        <f t="shared" si="20"/>
        <v>11</v>
      </c>
    </row>
    <row r="356" spans="1:4">
      <c r="A356" s="14">
        <v>44079</v>
      </c>
      <c r="B356" s="17">
        <v>19.899999999999999</v>
      </c>
      <c r="C356" s="13">
        <f t="shared" si="19"/>
        <v>20</v>
      </c>
      <c r="D356" s="13">
        <f t="shared" si="20"/>
        <v>12</v>
      </c>
    </row>
    <row r="357" spans="1:4">
      <c r="A357" s="14">
        <v>44018</v>
      </c>
      <c r="B357" s="17">
        <v>20</v>
      </c>
      <c r="C357" s="13">
        <f t="shared" si="19"/>
        <v>20</v>
      </c>
      <c r="D357" s="13">
        <f t="shared" si="20"/>
        <v>13</v>
      </c>
    </row>
    <row r="358" spans="1:4">
      <c r="A358" s="14">
        <v>44078</v>
      </c>
      <c r="B358" s="17">
        <v>20.100000000000001</v>
      </c>
      <c r="C358" s="13">
        <f t="shared" si="19"/>
        <v>20</v>
      </c>
      <c r="D358" s="13">
        <f t="shared" si="20"/>
        <v>14</v>
      </c>
    </row>
    <row r="359" spans="1:4">
      <c r="A359" s="14">
        <v>44351</v>
      </c>
      <c r="B359" s="17">
        <v>20.100000000000001</v>
      </c>
      <c r="C359" s="13">
        <f t="shared" si="19"/>
        <v>20</v>
      </c>
      <c r="D359" s="13">
        <f t="shared" si="20"/>
        <v>15</v>
      </c>
    </row>
    <row r="360" spans="1:4">
      <c r="A360" s="14">
        <v>44036</v>
      </c>
      <c r="B360" s="17">
        <v>20.3</v>
      </c>
      <c r="C360" s="13">
        <f t="shared" si="19"/>
        <v>20</v>
      </c>
      <c r="D360" s="13">
        <f t="shared" si="20"/>
        <v>16</v>
      </c>
    </row>
    <row r="361" spans="1:4">
      <c r="A361" s="14">
        <v>44049</v>
      </c>
      <c r="B361" s="17">
        <v>20.3</v>
      </c>
      <c r="C361" s="13">
        <f t="shared" ref="C361:C405" si="21">ROUND(B361,0)</f>
        <v>20</v>
      </c>
      <c r="D361" s="13">
        <f t="shared" ref="D361:D405" si="22">IF(C361=C360,D360+1,1)</f>
        <v>17</v>
      </c>
    </row>
    <row r="362" spans="1:4">
      <c r="A362" s="14">
        <v>44362</v>
      </c>
      <c r="B362" s="17">
        <v>20.399999999999999</v>
      </c>
      <c r="C362" s="13">
        <f t="shared" si="21"/>
        <v>20</v>
      </c>
      <c r="D362" s="13">
        <f t="shared" si="22"/>
        <v>18</v>
      </c>
    </row>
    <row r="363" spans="1:4">
      <c r="A363" s="14">
        <v>44353</v>
      </c>
      <c r="B363" s="17">
        <v>20.5</v>
      </c>
      <c r="C363" s="13">
        <f t="shared" si="21"/>
        <v>21</v>
      </c>
      <c r="D363" s="13">
        <f t="shared" si="22"/>
        <v>1</v>
      </c>
    </row>
    <row r="364" spans="1:4">
      <c r="A364" s="14">
        <v>44031</v>
      </c>
      <c r="B364" s="17">
        <v>20.7</v>
      </c>
      <c r="C364" s="13">
        <f t="shared" si="21"/>
        <v>21</v>
      </c>
      <c r="D364" s="13">
        <f t="shared" si="22"/>
        <v>2</v>
      </c>
    </row>
    <row r="365" spans="1:4">
      <c r="A365" s="14">
        <v>44058</v>
      </c>
      <c r="B365" s="17">
        <v>20.7</v>
      </c>
      <c r="C365" s="13">
        <f t="shared" si="21"/>
        <v>21</v>
      </c>
      <c r="D365" s="13">
        <f t="shared" si="22"/>
        <v>3</v>
      </c>
    </row>
    <row r="366" spans="1:4">
      <c r="A366" s="14">
        <v>44014</v>
      </c>
      <c r="B366" s="17">
        <v>20.8</v>
      </c>
      <c r="C366" s="13">
        <f t="shared" si="21"/>
        <v>21</v>
      </c>
      <c r="D366" s="13">
        <f t="shared" si="22"/>
        <v>4</v>
      </c>
    </row>
    <row r="367" spans="1:4">
      <c r="A367" s="14">
        <v>44042</v>
      </c>
      <c r="B367" s="17">
        <v>20.9</v>
      </c>
      <c r="C367" s="13">
        <f t="shared" si="21"/>
        <v>21</v>
      </c>
      <c r="D367" s="13">
        <f t="shared" si="22"/>
        <v>5</v>
      </c>
    </row>
    <row r="368" spans="1:4">
      <c r="A368" s="14">
        <v>44088</v>
      </c>
      <c r="B368" s="17">
        <v>20.9</v>
      </c>
      <c r="C368" s="13">
        <f t="shared" si="21"/>
        <v>21</v>
      </c>
      <c r="D368" s="13">
        <f t="shared" si="22"/>
        <v>6</v>
      </c>
    </row>
    <row r="369" spans="1:4">
      <c r="A369" s="14">
        <v>44327</v>
      </c>
      <c r="B369" s="17">
        <v>21</v>
      </c>
      <c r="C369" s="13">
        <f t="shared" si="21"/>
        <v>21</v>
      </c>
      <c r="D369" s="13">
        <f t="shared" si="22"/>
        <v>7</v>
      </c>
    </row>
    <row r="370" spans="1:4">
      <c r="A370" s="14">
        <v>44352</v>
      </c>
      <c r="B370" s="17">
        <v>21</v>
      </c>
      <c r="C370" s="13">
        <f t="shared" si="21"/>
        <v>21</v>
      </c>
      <c r="D370" s="13">
        <f t="shared" si="22"/>
        <v>8</v>
      </c>
    </row>
    <row r="371" spans="1:4">
      <c r="A371" s="14">
        <v>44355</v>
      </c>
      <c r="B371" s="17">
        <v>21</v>
      </c>
      <c r="C371" s="13">
        <f t="shared" si="21"/>
        <v>21</v>
      </c>
      <c r="D371" s="13">
        <f t="shared" si="22"/>
        <v>9</v>
      </c>
    </row>
    <row r="372" spans="1:4">
      <c r="A372" s="14">
        <v>44039</v>
      </c>
      <c r="B372" s="17">
        <v>21.3</v>
      </c>
      <c r="C372" s="13">
        <f t="shared" si="21"/>
        <v>21</v>
      </c>
      <c r="D372" s="13">
        <f t="shared" si="22"/>
        <v>10</v>
      </c>
    </row>
    <row r="373" spans="1:4">
      <c r="A373" s="14">
        <v>44060</v>
      </c>
      <c r="B373" s="17">
        <v>21.3</v>
      </c>
      <c r="C373" s="13">
        <f t="shared" si="21"/>
        <v>21</v>
      </c>
      <c r="D373" s="13">
        <f t="shared" si="22"/>
        <v>11</v>
      </c>
    </row>
    <row r="374" spans="1:4">
      <c r="A374" s="14">
        <v>44375</v>
      </c>
      <c r="B374" s="17">
        <v>21.4</v>
      </c>
      <c r="C374" s="13">
        <f t="shared" si="21"/>
        <v>21</v>
      </c>
      <c r="D374" s="13">
        <f t="shared" si="22"/>
        <v>12</v>
      </c>
    </row>
    <row r="375" spans="1:4">
      <c r="A375" s="14">
        <v>44090</v>
      </c>
      <c r="B375" s="17">
        <v>21.5</v>
      </c>
      <c r="C375" s="13">
        <f t="shared" si="21"/>
        <v>22</v>
      </c>
      <c r="D375" s="13">
        <f t="shared" si="22"/>
        <v>1</v>
      </c>
    </row>
    <row r="376" spans="1:4">
      <c r="A376" s="14">
        <v>44069</v>
      </c>
      <c r="B376" s="17">
        <v>21.6</v>
      </c>
      <c r="C376" s="13">
        <f t="shared" si="21"/>
        <v>22</v>
      </c>
      <c r="D376" s="13">
        <f t="shared" si="22"/>
        <v>2</v>
      </c>
    </row>
    <row r="377" spans="1:4">
      <c r="A377" s="14">
        <v>44057</v>
      </c>
      <c r="B377" s="17">
        <v>21.9</v>
      </c>
      <c r="C377" s="13">
        <f t="shared" si="21"/>
        <v>22</v>
      </c>
      <c r="D377" s="13">
        <f t="shared" si="22"/>
        <v>3</v>
      </c>
    </row>
    <row r="378" spans="1:4">
      <c r="A378" s="14">
        <v>44059</v>
      </c>
      <c r="B378" s="17">
        <v>21.9</v>
      </c>
      <c r="C378" s="13">
        <f t="shared" si="21"/>
        <v>22</v>
      </c>
      <c r="D378" s="13">
        <f t="shared" si="22"/>
        <v>4</v>
      </c>
    </row>
    <row r="379" spans="1:4">
      <c r="A379" s="14">
        <v>44063</v>
      </c>
      <c r="B379" s="17">
        <v>21.9</v>
      </c>
      <c r="C379" s="13">
        <f t="shared" si="21"/>
        <v>22</v>
      </c>
      <c r="D379" s="13">
        <f t="shared" si="22"/>
        <v>5</v>
      </c>
    </row>
    <row r="380" spans="1:4">
      <c r="A380" s="14">
        <v>44376</v>
      </c>
      <c r="B380" s="17">
        <v>21.9</v>
      </c>
      <c r="C380" s="13">
        <f t="shared" si="21"/>
        <v>22</v>
      </c>
      <c r="D380" s="13">
        <f t="shared" si="22"/>
        <v>6</v>
      </c>
    </row>
    <row r="381" spans="1:4">
      <c r="A381" s="14">
        <v>44032</v>
      </c>
      <c r="B381" s="17">
        <v>22</v>
      </c>
      <c r="C381" s="13">
        <f t="shared" si="21"/>
        <v>22</v>
      </c>
      <c r="D381" s="13">
        <f t="shared" si="22"/>
        <v>7</v>
      </c>
    </row>
    <row r="382" spans="1:4">
      <c r="A382" s="14">
        <v>44037</v>
      </c>
      <c r="B382" s="17">
        <v>22</v>
      </c>
      <c r="C382" s="13">
        <f t="shared" si="21"/>
        <v>22</v>
      </c>
      <c r="D382" s="13">
        <f t="shared" si="22"/>
        <v>8</v>
      </c>
    </row>
    <row r="383" spans="1:4">
      <c r="A383" s="14">
        <v>44043</v>
      </c>
      <c r="B383" s="17">
        <v>22</v>
      </c>
      <c r="C383" s="13">
        <f t="shared" si="21"/>
        <v>22</v>
      </c>
      <c r="D383" s="13">
        <f t="shared" si="22"/>
        <v>9</v>
      </c>
    </row>
    <row r="384" spans="1:4">
      <c r="A384" s="14">
        <v>44065</v>
      </c>
      <c r="B384" s="17">
        <v>22</v>
      </c>
      <c r="C384" s="13">
        <f t="shared" si="21"/>
        <v>22</v>
      </c>
      <c r="D384" s="13">
        <f t="shared" si="22"/>
        <v>10</v>
      </c>
    </row>
    <row r="385" spans="1:4">
      <c r="A385" s="14">
        <v>44089</v>
      </c>
      <c r="B385" s="17">
        <v>22.1</v>
      </c>
      <c r="C385" s="13">
        <f t="shared" si="21"/>
        <v>22</v>
      </c>
      <c r="D385" s="13">
        <f t="shared" si="22"/>
        <v>11</v>
      </c>
    </row>
    <row r="386" spans="1:4">
      <c r="A386" s="14">
        <v>44017</v>
      </c>
      <c r="B386" s="17">
        <v>22.4</v>
      </c>
      <c r="C386" s="13">
        <f t="shared" si="21"/>
        <v>22</v>
      </c>
      <c r="D386" s="13">
        <f t="shared" si="22"/>
        <v>12</v>
      </c>
    </row>
    <row r="387" spans="1:4">
      <c r="A387" s="14">
        <v>44041</v>
      </c>
      <c r="B387" s="17">
        <v>22.4</v>
      </c>
      <c r="C387" s="13">
        <f t="shared" si="21"/>
        <v>22</v>
      </c>
      <c r="D387" s="13">
        <f t="shared" si="22"/>
        <v>13</v>
      </c>
    </row>
    <row r="388" spans="1:4">
      <c r="A388" s="14">
        <v>44013</v>
      </c>
      <c r="B388" s="17">
        <v>22.5</v>
      </c>
      <c r="C388" s="13">
        <f t="shared" si="21"/>
        <v>23</v>
      </c>
      <c r="D388" s="13">
        <f t="shared" si="22"/>
        <v>1</v>
      </c>
    </row>
    <row r="389" spans="1:4">
      <c r="A389" s="14">
        <v>44044</v>
      </c>
      <c r="B389" s="17">
        <v>22.6</v>
      </c>
      <c r="C389" s="13">
        <f t="shared" si="21"/>
        <v>23</v>
      </c>
      <c r="D389" s="13">
        <f t="shared" si="22"/>
        <v>2</v>
      </c>
    </row>
    <row r="390" spans="1:4">
      <c r="A390" s="14">
        <v>44363</v>
      </c>
      <c r="B390" s="17">
        <v>22.6</v>
      </c>
      <c r="C390" s="13">
        <f t="shared" si="21"/>
        <v>23</v>
      </c>
      <c r="D390" s="13">
        <f t="shared" si="22"/>
        <v>3</v>
      </c>
    </row>
    <row r="391" spans="1:4">
      <c r="A391" s="14">
        <v>44053</v>
      </c>
      <c r="B391" s="17">
        <v>22.7</v>
      </c>
      <c r="C391" s="13">
        <f t="shared" si="21"/>
        <v>23</v>
      </c>
      <c r="D391" s="13">
        <f t="shared" si="22"/>
        <v>4</v>
      </c>
    </row>
    <row r="392" spans="1:4">
      <c r="A392" s="14">
        <v>44054</v>
      </c>
      <c r="B392" s="17">
        <v>22.9</v>
      </c>
      <c r="C392" s="13">
        <f t="shared" si="21"/>
        <v>23</v>
      </c>
      <c r="D392" s="13">
        <f t="shared" si="22"/>
        <v>5</v>
      </c>
    </row>
    <row r="393" spans="1:4">
      <c r="A393" s="14">
        <v>44050</v>
      </c>
      <c r="B393" s="17">
        <v>23.2</v>
      </c>
      <c r="C393" s="13">
        <f t="shared" si="21"/>
        <v>23</v>
      </c>
      <c r="D393" s="13">
        <f t="shared" si="22"/>
        <v>6</v>
      </c>
    </row>
    <row r="394" spans="1:4">
      <c r="A394" s="14">
        <v>44364</v>
      </c>
      <c r="B394" s="17">
        <v>23.5</v>
      </c>
      <c r="C394" s="13">
        <f t="shared" si="21"/>
        <v>24</v>
      </c>
      <c r="D394" s="13">
        <f t="shared" si="22"/>
        <v>1</v>
      </c>
    </row>
    <row r="395" spans="1:4">
      <c r="A395" s="14">
        <v>44055</v>
      </c>
      <c r="B395" s="17">
        <v>23.8</v>
      </c>
      <c r="C395" s="13">
        <f t="shared" si="21"/>
        <v>24</v>
      </c>
      <c r="D395" s="13">
        <f t="shared" si="22"/>
        <v>2</v>
      </c>
    </row>
    <row r="396" spans="1:4">
      <c r="A396" s="14">
        <v>44022</v>
      </c>
      <c r="B396" s="17">
        <v>24</v>
      </c>
      <c r="C396" s="13">
        <f t="shared" si="21"/>
        <v>24</v>
      </c>
      <c r="D396" s="13">
        <f t="shared" si="22"/>
        <v>3</v>
      </c>
    </row>
    <row r="397" spans="1:4">
      <c r="A397" s="14">
        <v>44056</v>
      </c>
      <c r="B397" s="17">
        <v>24.3</v>
      </c>
      <c r="C397" s="13">
        <f t="shared" si="21"/>
        <v>24</v>
      </c>
      <c r="D397" s="13">
        <f t="shared" si="22"/>
        <v>4</v>
      </c>
    </row>
    <row r="398" spans="1:4">
      <c r="A398" s="14">
        <v>44051</v>
      </c>
      <c r="B398" s="17">
        <v>24.4</v>
      </c>
      <c r="C398" s="13">
        <f t="shared" si="21"/>
        <v>24</v>
      </c>
      <c r="D398" s="13">
        <f t="shared" si="22"/>
        <v>5</v>
      </c>
    </row>
    <row r="399" spans="1:4">
      <c r="A399" s="14">
        <v>44365</v>
      </c>
      <c r="B399" s="17">
        <v>24.5</v>
      </c>
      <c r="C399" s="13">
        <f t="shared" si="21"/>
        <v>25</v>
      </c>
      <c r="D399" s="13">
        <f t="shared" si="22"/>
        <v>1</v>
      </c>
    </row>
    <row r="400" spans="1:4">
      <c r="A400" s="14">
        <v>44040</v>
      </c>
      <c r="B400" s="17">
        <v>24.6</v>
      </c>
      <c r="C400" s="13">
        <f t="shared" si="21"/>
        <v>25</v>
      </c>
      <c r="D400" s="13">
        <f t="shared" si="22"/>
        <v>2</v>
      </c>
    </row>
    <row r="401" spans="1:4">
      <c r="A401" s="14">
        <v>44064</v>
      </c>
      <c r="B401" s="17">
        <v>24.6</v>
      </c>
      <c r="C401" s="13">
        <f t="shared" si="21"/>
        <v>25</v>
      </c>
      <c r="D401" s="13">
        <f t="shared" si="22"/>
        <v>3</v>
      </c>
    </row>
    <row r="402" spans="1:4">
      <c r="A402" s="14">
        <v>44052</v>
      </c>
      <c r="B402" s="17">
        <v>24.8</v>
      </c>
      <c r="C402" s="13">
        <f t="shared" si="21"/>
        <v>25</v>
      </c>
      <c r="D402" s="13">
        <f t="shared" si="22"/>
        <v>4</v>
      </c>
    </row>
    <row r="403" spans="1:4">
      <c r="A403" s="14">
        <v>44366</v>
      </c>
      <c r="B403" s="17">
        <v>25</v>
      </c>
      <c r="C403" s="13">
        <f t="shared" si="21"/>
        <v>25</v>
      </c>
      <c r="D403" s="13">
        <f t="shared" si="22"/>
        <v>5</v>
      </c>
    </row>
    <row r="404" spans="1:4">
      <c r="A404" s="14">
        <v>44367</v>
      </c>
      <c r="B404" s="17">
        <v>25.8</v>
      </c>
      <c r="C404" s="13">
        <f t="shared" si="21"/>
        <v>26</v>
      </c>
      <c r="D404" s="13">
        <f t="shared" si="22"/>
        <v>1</v>
      </c>
    </row>
    <row r="405" spans="1:4">
      <c r="A405" s="14">
        <v>44368</v>
      </c>
      <c r="B405" s="17">
        <v>26</v>
      </c>
      <c r="C405" s="13">
        <f t="shared" si="21"/>
        <v>26</v>
      </c>
      <c r="D405" s="13">
        <f t="shared" si="22"/>
        <v>2</v>
      </c>
    </row>
  </sheetData>
  <mergeCells count="1">
    <mergeCell ref="A3:K3"/>
  </mergeCells>
  <hyperlinks>
    <hyperlink ref="A1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0"/>
  <sheetViews>
    <sheetView workbookViewId="0">
      <pane ySplit="9" topLeftCell="A10" activePane="bottomLeft" state="frozen"/>
      <selection pane="bottomLeft" activeCell="P1" sqref="P1:P1048576"/>
    </sheetView>
  </sheetViews>
  <sheetFormatPr defaultColWidth="6.85546875" defaultRowHeight="15"/>
  <cols>
    <col min="16" max="16" width="11.5703125" customWidth="1"/>
  </cols>
  <sheetData>
    <row r="1" spans="1:18">
      <c r="A1" s="3" t="s">
        <v>21</v>
      </c>
      <c r="L1" s="9">
        <v>41609</v>
      </c>
      <c r="M1">
        <v>2947</v>
      </c>
      <c r="N1">
        <v>2896.5999999999995</v>
      </c>
      <c r="P1" s="14">
        <v>41760</v>
      </c>
      <c r="Q1">
        <f>SUM(B17:B27)</f>
        <v>2490.6</v>
      </c>
    </row>
    <row r="2" spans="1:18">
      <c r="A2" s="8" t="s">
        <v>20</v>
      </c>
      <c r="L2" s="9">
        <v>41974</v>
      </c>
      <c r="M2">
        <v>2361.8999999999996</v>
      </c>
      <c r="N2">
        <v>2896.5999999999995</v>
      </c>
      <c r="P2" s="14">
        <v>42125</v>
      </c>
      <c r="Q2">
        <f>SUM(B29:B40)</f>
        <v>2577.4</v>
      </c>
    </row>
    <row r="3" spans="1:18">
      <c r="A3" s="1" t="s">
        <v>22</v>
      </c>
      <c r="L3" s="9">
        <v>42339</v>
      </c>
      <c r="M3">
        <v>2716.2999999999997</v>
      </c>
      <c r="N3">
        <v>2896.5999999999995</v>
      </c>
      <c r="P3" s="14">
        <v>42491</v>
      </c>
      <c r="Q3">
        <f>SUM(B41:B51)</f>
        <v>2743.0000000000005</v>
      </c>
      <c r="R3">
        <f>'roční náklady'!A5</f>
        <v>2265.0249999999996</v>
      </c>
    </row>
    <row r="4" spans="1:18" s="1" customFormat="1">
      <c r="L4" s="9">
        <v>42705</v>
      </c>
      <c r="M4">
        <v>2892</v>
      </c>
      <c r="N4">
        <v>2896.5999999999995</v>
      </c>
      <c r="P4" s="14">
        <v>42856</v>
      </c>
      <c r="Q4" s="1">
        <f>SUM(B53:B63)</f>
        <v>3059.1000000000004</v>
      </c>
      <c r="R4" s="13">
        <f>'roční náklady'!A6</f>
        <v>2595.2749999999987</v>
      </c>
    </row>
    <row r="5" spans="1:18" s="1" customFormat="1">
      <c r="A5" t="s">
        <v>24</v>
      </c>
      <c r="E5" t="s">
        <v>25</v>
      </c>
      <c r="L5" s="9">
        <v>43070</v>
      </c>
      <c r="M5">
        <v>2988.5000000000005</v>
      </c>
      <c r="N5">
        <v>2896.5999999999995</v>
      </c>
      <c r="P5" s="14">
        <v>43221</v>
      </c>
      <c r="Q5" s="1">
        <f>SUM(B64:B76)</f>
        <v>2723.6</v>
      </c>
      <c r="R5" s="13">
        <f>'roční náklady'!A7</f>
        <v>2293.0500000000006</v>
      </c>
    </row>
    <row r="6" spans="1:18" s="1" customFormat="1">
      <c r="L6" s="9">
        <v>43435</v>
      </c>
      <c r="M6">
        <v>2567.1999999999998</v>
      </c>
      <c r="N6">
        <v>2896.5999999999995</v>
      </c>
      <c r="P6" s="14">
        <v>43586</v>
      </c>
      <c r="Q6" s="1">
        <f>SUM(B76:B88)</f>
        <v>2693.6</v>
      </c>
      <c r="R6" s="13">
        <f>'roční náklady'!A8</f>
        <v>2236.3500000000008</v>
      </c>
    </row>
    <row r="7" spans="1:18">
      <c r="B7" t="s">
        <v>26</v>
      </c>
      <c r="E7" t="s">
        <v>26</v>
      </c>
      <c r="L7" s="9">
        <v>43800</v>
      </c>
      <c r="M7">
        <v>2644.9</v>
      </c>
      <c r="N7">
        <v>2896.5999999999995</v>
      </c>
      <c r="P7" s="14">
        <v>43952</v>
      </c>
      <c r="Q7">
        <f>SUM(B89:B98)</f>
        <v>2604.2999999999997</v>
      </c>
      <c r="R7" s="13">
        <f>'roční náklady'!A9</f>
        <v>2123.8249999999998</v>
      </c>
    </row>
    <row r="8" spans="1:18">
      <c r="A8" s="1"/>
      <c r="D8" t="s">
        <v>27</v>
      </c>
      <c r="G8" t="s">
        <v>27</v>
      </c>
    </row>
    <row r="9" spans="1:18">
      <c r="B9" s="10" t="s">
        <v>28</v>
      </c>
      <c r="C9" s="10" t="s">
        <v>29</v>
      </c>
      <c r="D9" s="10" t="s">
        <v>30</v>
      </c>
      <c r="E9" s="10" t="s">
        <v>28</v>
      </c>
      <c r="F9" s="10" t="s">
        <v>29</v>
      </c>
      <c r="G9" s="10" t="s">
        <v>30</v>
      </c>
    </row>
    <row r="10" spans="1:18">
      <c r="A10" s="9">
        <v>41275</v>
      </c>
      <c r="B10">
        <v>589.6</v>
      </c>
      <c r="C10">
        <v>31</v>
      </c>
      <c r="D10">
        <v>-2</v>
      </c>
      <c r="E10">
        <v>554.29999999999995</v>
      </c>
      <c r="F10">
        <v>31</v>
      </c>
      <c r="G10">
        <v>-0.9</v>
      </c>
    </row>
    <row r="11" spans="1:18">
      <c r="A11" s="9">
        <v>41306</v>
      </c>
      <c r="B11">
        <v>475.6</v>
      </c>
      <c r="C11">
        <v>28</v>
      </c>
      <c r="D11">
        <v>0</v>
      </c>
      <c r="E11">
        <v>469.3</v>
      </c>
      <c r="F11">
        <v>29</v>
      </c>
      <c r="G11">
        <v>0.8</v>
      </c>
    </row>
    <row r="12" spans="1:18">
      <c r="A12" s="9">
        <v>41334</v>
      </c>
      <c r="B12">
        <v>488.9</v>
      </c>
      <c r="C12">
        <v>31</v>
      </c>
      <c r="D12">
        <v>1.2</v>
      </c>
      <c r="E12">
        <v>384.7</v>
      </c>
      <c r="F12">
        <v>31</v>
      </c>
      <c r="G12">
        <v>4.5999999999999996</v>
      </c>
    </row>
    <row r="13" spans="1:18">
      <c r="A13" s="9">
        <v>41365</v>
      </c>
      <c r="B13">
        <v>213.3</v>
      </c>
      <c r="C13">
        <v>29</v>
      </c>
      <c r="D13">
        <v>9.8000000000000007</v>
      </c>
      <c r="E13">
        <v>232.6</v>
      </c>
      <c r="F13">
        <v>30</v>
      </c>
      <c r="G13">
        <v>9.1999999999999993</v>
      </c>
    </row>
    <row r="14" spans="1:18">
      <c r="A14" s="9">
        <v>41395</v>
      </c>
      <c r="B14">
        <v>92.9</v>
      </c>
      <c r="C14">
        <v>26</v>
      </c>
      <c r="D14">
        <v>13.9</v>
      </c>
      <c r="E14">
        <v>86.5</v>
      </c>
      <c r="F14">
        <v>31</v>
      </c>
      <c r="G14">
        <v>14.2</v>
      </c>
    </row>
    <row r="15" spans="1:18">
      <c r="A15" s="9">
        <v>41426</v>
      </c>
      <c r="B15">
        <v>0</v>
      </c>
      <c r="C15">
        <v>0</v>
      </c>
      <c r="D15">
        <v>17.2</v>
      </c>
      <c r="E15">
        <v>0</v>
      </c>
      <c r="F15">
        <v>0</v>
      </c>
      <c r="G15">
        <v>17.5</v>
      </c>
    </row>
    <row r="16" spans="1:18">
      <c r="A16" s="9">
        <v>41456</v>
      </c>
      <c r="B16">
        <v>0</v>
      </c>
      <c r="C16">
        <v>0</v>
      </c>
      <c r="D16">
        <v>20.6</v>
      </c>
      <c r="E16">
        <v>0</v>
      </c>
      <c r="F16">
        <v>0</v>
      </c>
      <c r="G16">
        <v>19.100000000000001</v>
      </c>
    </row>
    <row r="17" spans="1:9">
      <c r="A17" s="9">
        <v>41487</v>
      </c>
      <c r="B17">
        <v>0</v>
      </c>
      <c r="C17">
        <v>0</v>
      </c>
      <c r="D17">
        <v>19.899999999999999</v>
      </c>
      <c r="E17">
        <v>0</v>
      </c>
      <c r="F17">
        <v>0</v>
      </c>
      <c r="G17">
        <v>18.5</v>
      </c>
    </row>
    <row r="18" spans="1:9">
      <c r="A18" s="9">
        <v>41518</v>
      </c>
      <c r="B18">
        <v>108.5</v>
      </c>
      <c r="C18">
        <v>28</v>
      </c>
      <c r="D18">
        <v>13.2</v>
      </c>
      <c r="E18">
        <v>66.599999999999994</v>
      </c>
      <c r="F18">
        <v>28</v>
      </c>
      <c r="G18">
        <v>14.8</v>
      </c>
    </row>
    <row r="19" spans="1:9">
      <c r="A19" s="9">
        <v>41548</v>
      </c>
      <c r="B19">
        <v>190.7</v>
      </c>
      <c r="C19">
        <v>31</v>
      </c>
      <c r="D19">
        <v>10.8</v>
      </c>
      <c r="E19">
        <v>226.3</v>
      </c>
      <c r="F19">
        <v>31</v>
      </c>
      <c r="G19">
        <v>9.6999999999999993</v>
      </c>
    </row>
    <row r="20" spans="1:9">
      <c r="A20" s="9">
        <v>41579</v>
      </c>
      <c r="B20">
        <v>334.6</v>
      </c>
      <c r="C20">
        <v>30</v>
      </c>
      <c r="D20">
        <v>5.8</v>
      </c>
      <c r="E20">
        <v>377.7</v>
      </c>
      <c r="F20">
        <v>30</v>
      </c>
      <c r="G20">
        <v>4.4000000000000004</v>
      </c>
    </row>
    <row r="21" spans="1:9">
      <c r="A21" s="9">
        <v>41609</v>
      </c>
      <c r="B21">
        <v>452.9</v>
      </c>
      <c r="C21">
        <v>31</v>
      </c>
      <c r="D21">
        <v>2.4</v>
      </c>
      <c r="E21">
        <v>498.6</v>
      </c>
      <c r="F21">
        <v>31</v>
      </c>
      <c r="G21">
        <v>0.9</v>
      </c>
      <c r="H21">
        <f>SUM(B10:B21)</f>
        <v>2947</v>
      </c>
      <c r="I21">
        <f>SUM(E10:E21)</f>
        <v>2896.5999999999995</v>
      </c>
    </row>
    <row r="22" spans="1:9">
      <c r="A22" s="9">
        <v>41640</v>
      </c>
      <c r="B22">
        <v>473.7</v>
      </c>
      <c r="C22">
        <v>31</v>
      </c>
      <c r="D22">
        <v>1.7</v>
      </c>
      <c r="E22">
        <v>554.29999999999995</v>
      </c>
      <c r="F22">
        <v>31</v>
      </c>
      <c r="G22">
        <v>-0.9</v>
      </c>
      <c r="H22" s="1"/>
      <c r="I22" s="1"/>
    </row>
    <row r="23" spans="1:9">
      <c r="A23" s="9">
        <v>41671</v>
      </c>
      <c r="B23">
        <v>362.5</v>
      </c>
      <c r="C23">
        <v>28</v>
      </c>
      <c r="D23">
        <v>4.0999999999999996</v>
      </c>
      <c r="E23">
        <v>469.3</v>
      </c>
      <c r="F23">
        <v>29</v>
      </c>
      <c r="G23">
        <v>0.8</v>
      </c>
      <c r="H23" s="1"/>
      <c r="I23" s="1"/>
    </row>
    <row r="24" spans="1:9">
      <c r="A24" s="9">
        <v>41699</v>
      </c>
      <c r="B24">
        <v>284.8</v>
      </c>
      <c r="C24">
        <v>31</v>
      </c>
      <c r="D24">
        <v>7.8</v>
      </c>
      <c r="E24">
        <v>384.7</v>
      </c>
      <c r="F24">
        <v>31</v>
      </c>
      <c r="G24">
        <v>4.5999999999999996</v>
      </c>
      <c r="H24" s="1"/>
      <c r="I24" s="1"/>
    </row>
    <row r="25" spans="1:9">
      <c r="A25" s="9">
        <v>41730</v>
      </c>
      <c r="B25">
        <v>175.1</v>
      </c>
      <c r="C25">
        <v>30</v>
      </c>
      <c r="D25">
        <v>11.2</v>
      </c>
      <c r="E25">
        <v>232.6</v>
      </c>
      <c r="F25">
        <v>30</v>
      </c>
      <c r="G25">
        <v>9.1999999999999993</v>
      </c>
      <c r="H25" s="1"/>
      <c r="I25" s="1"/>
    </row>
    <row r="26" spans="1:9">
      <c r="A26" s="9">
        <v>41760</v>
      </c>
      <c r="B26">
        <v>107.8</v>
      </c>
      <c r="C26">
        <v>24</v>
      </c>
      <c r="D26">
        <v>14.1</v>
      </c>
      <c r="E26">
        <v>86.5</v>
      </c>
      <c r="F26">
        <v>31</v>
      </c>
      <c r="G26">
        <v>14.2</v>
      </c>
      <c r="H26" s="1"/>
      <c r="I26" s="1"/>
    </row>
    <row r="27" spans="1:9">
      <c r="A27" s="9">
        <v>41791</v>
      </c>
      <c r="B27">
        <v>0</v>
      </c>
      <c r="C27">
        <v>0</v>
      </c>
      <c r="D27">
        <v>17.5</v>
      </c>
      <c r="E27">
        <v>0</v>
      </c>
      <c r="F27">
        <v>0</v>
      </c>
      <c r="G27">
        <v>17.5</v>
      </c>
      <c r="H27" s="1"/>
      <c r="I27" s="1"/>
    </row>
    <row r="28" spans="1:9">
      <c r="A28" s="9">
        <v>41821</v>
      </c>
      <c r="B28">
        <v>0</v>
      </c>
      <c r="C28">
        <v>0</v>
      </c>
      <c r="D28">
        <v>20.399999999999999</v>
      </c>
      <c r="E28">
        <v>0</v>
      </c>
      <c r="F28">
        <v>0</v>
      </c>
      <c r="G28">
        <v>19.100000000000001</v>
      </c>
      <c r="H28" s="1"/>
      <c r="I28" s="1"/>
    </row>
    <row r="29" spans="1:9">
      <c r="A29" s="9">
        <v>41852</v>
      </c>
      <c r="B29">
        <v>0</v>
      </c>
      <c r="C29">
        <v>0</v>
      </c>
      <c r="D29">
        <v>17.7</v>
      </c>
      <c r="E29">
        <v>0</v>
      </c>
      <c r="F29">
        <v>0</v>
      </c>
      <c r="G29">
        <v>18.5</v>
      </c>
      <c r="H29" s="1"/>
      <c r="I29" s="1"/>
    </row>
    <row r="30" spans="1:9">
      <c r="A30" s="9">
        <v>41883</v>
      </c>
      <c r="B30">
        <v>39.1</v>
      </c>
      <c r="C30">
        <v>20</v>
      </c>
      <c r="D30">
        <v>15.6</v>
      </c>
      <c r="E30">
        <v>66.599999999999994</v>
      </c>
      <c r="F30">
        <v>28</v>
      </c>
      <c r="G30">
        <v>14.8</v>
      </c>
      <c r="H30" s="1"/>
      <c r="I30" s="1"/>
    </row>
    <row r="31" spans="1:9">
      <c r="A31" s="9">
        <v>41913</v>
      </c>
      <c r="B31">
        <v>185.6</v>
      </c>
      <c r="C31">
        <v>31</v>
      </c>
      <c r="D31">
        <v>11</v>
      </c>
      <c r="E31">
        <v>226.3</v>
      </c>
      <c r="F31">
        <v>31</v>
      </c>
      <c r="G31">
        <v>9.6999999999999993</v>
      </c>
      <c r="H31" s="1"/>
      <c r="I31" s="1"/>
    </row>
    <row r="32" spans="1:9">
      <c r="A32" s="9">
        <v>41944</v>
      </c>
      <c r="B32">
        <v>273.60000000000002</v>
      </c>
      <c r="C32">
        <v>30</v>
      </c>
      <c r="D32">
        <v>7.9</v>
      </c>
      <c r="E32">
        <v>377.7</v>
      </c>
      <c r="F32">
        <v>30</v>
      </c>
      <c r="G32">
        <v>4.4000000000000004</v>
      </c>
      <c r="H32" s="1"/>
      <c r="I32" s="1"/>
    </row>
    <row r="33" spans="1:9">
      <c r="A33" s="9">
        <v>41974</v>
      </c>
      <c r="B33">
        <v>459.7</v>
      </c>
      <c r="C33">
        <v>31</v>
      </c>
      <c r="D33">
        <v>2.2000000000000002</v>
      </c>
      <c r="E33">
        <v>498.6</v>
      </c>
      <c r="F33">
        <v>31</v>
      </c>
      <c r="G33">
        <v>0.9</v>
      </c>
      <c r="H33" s="1">
        <f t="shared" ref="H33" si="0">SUM(B22:B33)</f>
        <v>2361.8999999999996</v>
      </c>
      <c r="I33" s="1">
        <f t="shared" ref="I33" si="1">SUM(E22:E33)</f>
        <v>2896.5999999999995</v>
      </c>
    </row>
    <row r="34" spans="1:9">
      <c r="A34" s="9">
        <v>42005</v>
      </c>
      <c r="B34">
        <v>483.1</v>
      </c>
      <c r="C34">
        <v>31</v>
      </c>
      <c r="D34">
        <v>1.4</v>
      </c>
      <c r="E34">
        <v>554.29999999999995</v>
      </c>
      <c r="F34">
        <v>31</v>
      </c>
      <c r="G34">
        <v>-0.9</v>
      </c>
      <c r="H34" s="1"/>
      <c r="I34" s="1"/>
    </row>
    <row r="35" spans="1:9">
      <c r="A35" s="9">
        <v>42036</v>
      </c>
      <c r="B35">
        <v>441.2</v>
      </c>
      <c r="C35">
        <v>28</v>
      </c>
      <c r="D35">
        <v>1.2</v>
      </c>
      <c r="E35">
        <v>469.3</v>
      </c>
      <c r="F35">
        <v>29</v>
      </c>
      <c r="G35">
        <v>0.8</v>
      </c>
      <c r="H35" s="1"/>
      <c r="I35" s="1"/>
    </row>
    <row r="36" spans="1:9">
      <c r="A36" s="9">
        <v>42064</v>
      </c>
      <c r="B36">
        <v>356.9</v>
      </c>
      <c r="C36">
        <v>31</v>
      </c>
      <c r="D36">
        <v>5.5</v>
      </c>
      <c r="E36">
        <v>384.7</v>
      </c>
      <c r="F36">
        <v>31</v>
      </c>
      <c r="G36">
        <v>4.5999999999999996</v>
      </c>
      <c r="H36" s="1"/>
      <c r="I36" s="1"/>
    </row>
    <row r="37" spans="1:9">
      <c r="A37" s="9">
        <v>42095</v>
      </c>
      <c r="B37">
        <v>235.3</v>
      </c>
      <c r="C37">
        <v>30</v>
      </c>
      <c r="D37">
        <v>9.1999999999999993</v>
      </c>
      <c r="E37">
        <v>232.6</v>
      </c>
      <c r="F37">
        <v>30</v>
      </c>
      <c r="G37">
        <v>9.1999999999999993</v>
      </c>
      <c r="H37" s="1"/>
      <c r="I37" s="1"/>
    </row>
    <row r="38" spans="1:9">
      <c r="A38" s="9">
        <v>42125</v>
      </c>
      <c r="B38">
        <v>102.9</v>
      </c>
      <c r="C38">
        <v>31</v>
      </c>
      <c r="D38">
        <v>13.7</v>
      </c>
      <c r="E38">
        <v>86.5</v>
      </c>
      <c r="F38">
        <v>31</v>
      </c>
      <c r="G38">
        <v>14.2</v>
      </c>
      <c r="H38" s="1"/>
      <c r="I38" s="1"/>
    </row>
    <row r="39" spans="1:9">
      <c r="A39" s="9">
        <v>42156</v>
      </c>
      <c r="B39">
        <v>0</v>
      </c>
      <c r="C39">
        <v>0</v>
      </c>
      <c r="D39">
        <v>17.7</v>
      </c>
      <c r="E39">
        <v>0</v>
      </c>
      <c r="F39">
        <v>0</v>
      </c>
      <c r="G39">
        <v>17.5</v>
      </c>
      <c r="H39" s="1"/>
      <c r="I39" s="1"/>
    </row>
    <row r="40" spans="1:9">
      <c r="A40" s="9">
        <v>42186</v>
      </c>
      <c r="B40">
        <v>0</v>
      </c>
      <c r="C40">
        <v>0</v>
      </c>
      <c r="D40">
        <v>21.7</v>
      </c>
      <c r="E40">
        <v>0</v>
      </c>
      <c r="F40">
        <v>0</v>
      </c>
      <c r="G40">
        <v>19.100000000000001</v>
      </c>
      <c r="H40" s="1"/>
      <c r="I40" s="1"/>
    </row>
    <row r="41" spans="1:9">
      <c r="A41" s="9">
        <v>42217</v>
      </c>
      <c r="B41">
        <v>0</v>
      </c>
      <c r="C41">
        <v>0</v>
      </c>
      <c r="D41">
        <v>22.9</v>
      </c>
      <c r="E41">
        <v>0</v>
      </c>
      <c r="F41">
        <v>0</v>
      </c>
      <c r="G41">
        <v>18.5</v>
      </c>
      <c r="H41" s="1"/>
      <c r="I41" s="1"/>
    </row>
    <row r="42" spans="1:9">
      <c r="A42" s="9">
        <v>42248</v>
      </c>
      <c r="B42">
        <v>68.2</v>
      </c>
      <c r="C42">
        <v>20</v>
      </c>
      <c r="D42">
        <v>15.4</v>
      </c>
      <c r="E42">
        <v>66.599999999999994</v>
      </c>
      <c r="F42">
        <v>28</v>
      </c>
      <c r="G42">
        <v>14.8</v>
      </c>
      <c r="H42" s="1"/>
      <c r="I42" s="1"/>
    </row>
    <row r="43" spans="1:9">
      <c r="A43" s="9">
        <v>42278</v>
      </c>
      <c r="B43">
        <v>252.1</v>
      </c>
      <c r="C43">
        <v>31</v>
      </c>
      <c r="D43">
        <v>8.9</v>
      </c>
      <c r="E43">
        <v>226.3</v>
      </c>
      <c r="F43">
        <v>31</v>
      </c>
      <c r="G43">
        <v>9.6999999999999993</v>
      </c>
      <c r="H43" s="1"/>
      <c r="I43" s="1"/>
    </row>
    <row r="44" spans="1:9">
      <c r="A44" s="9">
        <v>42309</v>
      </c>
      <c r="B44">
        <v>340.4</v>
      </c>
      <c r="C44">
        <v>30</v>
      </c>
      <c r="D44">
        <v>5.7</v>
      </c>
      <c r="E44">
        <v>377.7</v>
      </c>
      <c r="F44">
        <v>30</v>
      </c>
      <c r="G44">
        <v>4.4000000000000004</v>
      </c>
      <c r="H44" s="1"/>
      <c r="I44" s="1"/>
    </row>
    <row r="45" spans="1:9">
      <c r="A45" s="9">
        <v>42339</v>
      </c>
      <c r="B45">
        <v>436.2</v>
      </c>
      <c r="C45">
        <v>31</v>
      </c>
      <c r="D45">
        <v>2.9</v>
      </c>
      <c r="E45">
        <v>498.6</v>
      </c>
      <c r="F45">
        <v>31</v>
      </c>
      <c r="G45">
        <v>0.9</v>
      </c>
      <c r="H45" s="1">
        <f t="shared" ref="H45" si="2">SUM(B34:B45)</f>
        <v>2716.2999999999997</v>
      </c>
      <c r="I45" s="1">
        <f t="shared" ref="I45" si="3">SUM(E34:E45)</f>
        <v>2896.5999999999995</v>
      </c>
    </row>
    <row r="46" spans="1:9">
      <c r="A46" s="9">
        <v>42370</v>
      </c>
      <c r="B46">
        <v>578.29999999999995</v>
      </c>
      <c r="C46">
        <v>31</v>
      </c>
      <c r="D46">
        <v>-1.7</v>
      </c>
      <c r="E46">
        <v>554.29999999999995</v>
      </c>
      <c r="F46">
        <v>31</v>
      </c>
      <c r="G46">
        <v>-0.9</v>
      </c>
      <c r="H46" s="1"/>
      <c r="I46" s="1"/>
    </row>
    <row r="47" spans="1:9">
      <c r="A47" s="9">
        <v>42401</v>
      </c>
      <c r="B47">
        <v>356.1</v>
      </c>
      <c r="C47">
        <v>29</v>
      </c>
      <c r="D47">
        <v>4.7</v>
      </c>
      <c r="E47">
        <v>469.3</v>
      </c>
      <c r="F47">
        <v>29</v>
      </c>
      <c r="G47">
        <v>0.8</v>
      </c>
      <c r="H47" s="1"/>
      <c r="I47" s="1"/>
    </row>
    <row r="48" spans="1:9">
      <c r="A48" s="9">
        <v>42430</v>
      </c>
      <c r="B48">
        <v>380.4</v>
      </c>
      <c r="C48">
        <v>31</v>
      </c>
      <c r="D48">
        <v>4.7</v>
      </c>
      <c r="E48">
        <v>384.7</v>
      </c>
      <c r="F48">
        <v>31</v>
      </c>
      <c r="G48">
        <v>4.5999999999999996</v>
      </c>
      <c r="H48" s="1"/>
      <c r="I48" s="1"/>
    </row>
    <row r="49" spans="1:9">
      <c r="A49" s="9">
        <v>42461</v>
      </c>
      <c r="B49">
        <v>242.9</v>
      </c>
      <c r="C49">
        <v>30</v>
      </c>
      <c r="D49">
        <v>8.9</v>
      </c>
      <c r="E49">
        <v>232.6</v>
      </c>
      <c r="F49">
        <v>30</v>
      </c>
      <c r="G49">
        <v>9.1999999999999993</v>
      </c>
      <c r="H49" s="1"/>
      <c r="I49" s="1"/>
    </row>
    <row r="50" spans="1:9">
      <c r="A50" s="9">
        <v>42491</v>
      </c>
      <c r="B50">
        <v>88.4</v>
      </c>
      <c r="C50">
        <v>27</v>
      </c>
      <c r="D50">
        <v>14.3</v>
      </c>
      <c r="E50">
        <v>86.5</v>
      </c>
      <c r="F50">
        <v>31</v>
      </c>
      <c r="G50">
        <v>14.2</v>
      </c>
      <c r="H50" s="1"/>
      <c r="I50" s="1"/>
    </row>
    <row r="51" spans="1:9">
      <c r="A51" s="9">
        <v>42522</v>
      </c>
      <c r="B51">
        <v>0</v>
      </c>
      <c r="C51">
        <v>0</v>
      </c>
      <c r="D51">
        <v>18.7</v>
      </c>
      <c r="E51">
        <v>0</v>
      </c>
      <c r="F51">
        <v>0</v>
      </c>
      <c r="G51">
        <v>17.5</v>
      </c>
      <c r="H51" s="1"/>
      <c r="I51" s="1"/>
    </row>
    <row r="52" spans="1:9">
      <c r="A52" s="9">
        <v>42552</v>
      </c>
      <c r="B52">
        <v>0</v>
      </c>
      <c r="C52">
        <v>0</v>
      </c>
      <c r="D52">
        <v>20.100000000000001</v>
      </c>
      <c r="E52">
        <v>0</v>
      </c>
      <c r="F52">
        <v>0</v>
      </c>
      <c r="G52">
        <v>19.100000000000001</v>
      </c>
      <c r="H52" s="1"/>
      <c r="I52" s="1"/>
    </row>
    <row r="53" spans="1:9">
      <c r="A53" s="9">
        <v>42583</v>
      </c>
      <c r="B53">
        <v>0</v>
      </c>
      <c r="C53">
        <v>0</v>
      </c>
      <c r="D53">
        <v>18.399999999999999</v>
      </c>
      <c r="E53">
        <v>0</v>
      </c>
      <c r="F53">
        <v>0</v>
      </c>
      <c r="G53">
        <v>18.5</v>
      </c>
      <c r="H53" s="1"/>
      <c r="I53" s="1"/>
    </row>
    <row r="54" spans="1:9">
      <c r="A54" s="9">
        <v>42614</v>
      </c>
      <c r="B54">
        <v>44.6</v>
      </c>
      <c r="C54">
        <v>14</v>
      </c>
      <c r="D54">
        <v>16.8</v>
      </c>
      <c r="E54">
        <v>66.599999999999994</v>
      </c>
      <c r="F54">
        <v>28</v>
      </c>
      <c r="G54">
        <v>14.8</v>
      </c>
      <c r="H54" s="1"/>
      <c r="I54" s="1"/>
    </row>
    <row r="55" spans="1:9">
      <c r="A55" s="9">
        <v>42644</v>
      </c>
      <c r="B55">
        <v>264.8</v>
      </c>
      <c r="C55">
        <v>31</v>
      </c>
      <c r="D55">
        <v>8.5</v>
      </c>
      <c r="E55">
        <v>226.3</v>
      </c>
      <c r="F55">
        <v>31</v>
      </c>
      <c r="G55">
        <v>9.6999999999999993</v>
      </c>
      <c r="H55" s="1"/>
      <c r="I55" s="1"/>
    </row>
    <row r="56" spans="1:9">
      <c r="A56" s="9">
        <v>42675</v>
      </c>
      <c r="B56">
        <v>383.3</v>
      </c>
      <c r="C56">
        <v>30</v>
      </c>
      <c r="D56">
        <v>4.2</v>
      </c>
      <c r="E56">
        <v>377.7</v>
      </c>
      <c r="F56">
        <v>30</v>
      </c>
      <c r="G56">
        <v>4.4000000000000004</v>
      </c>
      <c r="H56" s="1"/>
      <c r="I56" s="1"/>
    </row>
    <row r="57" spans="1:9">
      <c r="A57" s="9">
        <v>42705</v>
      </c>
      <c r="B57">
        <v>553.20000000000005</v>
      </c>
      <c r="C57">
        <v>31</v>
      </c>
      <c r="D57">
        <v>-0.8</v>
      </c>
      <c r="E57">
        <v>498.6</v>
      </c>
      <c r="F57">
        <v>31</v>
      </c>
      <c r="G57">
        <v>0.9</v>
      </c>
      <c r="H57" s="1">
        <f t="shared" ref="H57" si="4">SUM(B46:B57)</f>
        <v>2892</v>
      </c>
      <c r="I57" s="1">
        <f t="shared" ref="I57" si="5">SUM(E46:E57)</f>
        <v>2896.5999999999995</v>
      </c>
    </row>
    <row r="58" spans="1:9">
      <c r="A58" s="9">
        <v>42736</v>
      </c>
      <c r="B58">
        <v>706</v>
      </c>
      <c r="C58">
        <v>31</v>
      </c>
      <c r="D58">
        <v>-5.8</v>
      </c>
      <c r="E58">
        <v>554.29999999999995</v>
      </c>
      <c r="F58">
        <v>31</v>
      </c>
      <c r="G58">
        <v>-0.9</v>
      </c>
      <c r="H58" s="1"/>
      <c r="I58" s="1"/>
    </row>
    <row r="59" spans="1:9">
      <c r="A59" s="9">
        <v>42767</v>
      </c>
      <c r="B59">
        <v>458.2</v>
      </c>
      <c r="C59">
        <v>28</v>
      </c>
      <c r="D59">
        <v>0.6</v>
      </c>
      <c r="E59">
        <v>469.3</v>
      </c>
      <c r="F59">
        <v>29</v>
      </c>
      <c r="G59">
        <v>0.8</v>
      </c>
      <c r="H59" s="1"/>
      <c r="I59" s="1"/>
    </row>
    <row r="60" spans="1:9">
      <c r="A60" s="9">
        <v>42795</v>
      </c>
      <c r="B60">
        <v>306.3</v>
      </c>
      <c r="C60">
        <v>31</v>
      </c>
      <c r="D60">
        <v>7.1</v>
      </c>
      <c r="E60">
        <v>384.7</v>
      </c>
      <c r="F60">
        <v>31</v>
      </c>
      <c r="G60">
        <v>4.5999999999999996</v>
      </c>
      <c r="H60" s="1"/>
      <c r="I60" s="1"/>
    </row>
    <row r="61" spans="1:9">
      <c r="A61" s="9">
        <v>42826</v>
      </c>
      <c r="B61">
        <v>266.89999999999998</v>
      </c>
      <c r="C61">
        <v>30</v>
      </c>
      <c r="D61">
        <v>8.1</v>
      </c>
      <c r="E61">
        <v>232.6</v>
      </c>
      <c r="F61">
        <v>30</v>
      </c>
      <c r="G61">
        <v>9.1999999999999993</v>
      </c>
      <c r="H61" s="1"/>
      <c r="I61" s="1"/>
    </row>
    <row r="62" spans="1:9">
      <c r="A62" s="9">
        <v>42856</v>
      </c>
      <c r="B62">
        <v>75.8</v>
      </c>
      <c r="C62">
        <v>29</v>
      </c>
      <c r="D62">
        <v>14.6</v>
      </c>
      <c r="E62">
        <v>86.5</v>
      </c>
      <c r="F62">
        <v>31</v>
      </c>
      <c r="G62">
        <v>14.2</v>
      </c>
      <c r="H62" s="1"/>
      <c r="I62" s="1"/>
    </row>
    <row r="63" spans="1:9">
      <c r="A63" s="9">
        <v>42887</v>
      </c>
      <c r="B63">
        <v>0</v>
      </c>
      <c r="C63">
        <v>0</v>
      </c>
      <c r="D63">
        <v>19.100000000000001</v>
      </c>
      <c r="E63">
        <v>0</v>
      </c>
      <c r="F63">
        <v>0</v>
      </c>
      <c r="G63">
        <v>17.5</v>
      </c>
      <c r="H63" s="1"/>
      <c r="I63" s="1"/>
    </row>
    <row r="64" spans="1:9">
      <c r="A64" s="9">
        <v>42917</v>
      </c>
      <c r="B64">
        <v>0</v>
      </c>
      <c r="C64">
        <v>0</v>
      </c>
      <c r="D64">
        <v>19.8</v>
      </c>
      <c r="E64">
        <v>0</v>
      </c>
      <c r="F64">
        <v>0</v>
      </c>
      <c r="G64">
        <v>19.100000000000001</v>
      </c>
      <c r="H64" s="1"/>
      <c r="I64" s="1"/>
    </row>
    <row r="65" spans="1:9">
      <c r="A65" s="9">
        <v>42948</v>
      </c>
      <c r="B65">
        <v>0</v>
      </c>
      <c r="C65">
        <v>0</v>
      </c>
      <c r="D65">
        <v>20.7</v>
      </c>
      <c r="E65">
        <v>0</v>
      </c>
      <c r="F65">
        <v>0</v>
      </c>
      <c r="G65">
        <v>18.5</v>
      </c>
      <c r="H65" s="1"/>
      <c r="I65" s="1"/>
    </row>
    <row r="66" spans="1:9">
      <c r="A66" s="9">
        <v>42979</v>
      </c>
      <c r="B66">
        <v>92.2</v>
      </c>
      <c r="C66">
        <v>26</v>
      </c>
      <c r="D66">
        <v>13.7</v>
      </c>
      <c r="E66">
        <v>66.599999999999994</v>
      </c>
      <c r="F66">
        <v>28</v>
      </c>
      <c r="G66">
        <v>14.8</v>
      </c>
      <c r="H66" s="1"/>
      <c r="I66" s="1"/>
    </row>
    <row r="67" spans="1:9">
      <c r="A67" s="9">
        <v>43009</v>
      </c>
      <c r="B67">
        <v>219.4</v>
      </c>
      <c r="C67">
        <v>31</v>
      </c>
      <c r="D67">
        <v>9.9</v>
      </c>
      <c r="E67">
        <v>226.3</v>
      </c>
      <c r="F67">
        <v>31</v>
      </c>
      <c r="G67">
        <v>9.6999999999999993</v>
      </c>
      <c r="H67" s="1"/>
      <c r="I67" s="1"/>
    </row>
    <row r="68" spans="1:9">
      <c r="A68" s="9">
        <v>43040</v>
      </c>
      <c r="B68">
        <v>372.8</v>
      </c>
      <c r="C68">
        <v>30</v>
      </c>
      <c r="D68">
        <v>4.5999999999999996</v>
      </c>
      <c r="E68">
        <v>377.7</v>
      </c>
      <c r="F68">
        <v>30</v>
      </c>
      <c r="G68">
        <v>4.4000000000000004</v>
      </c>
      <c r="H68" s="1"/>
      <c r="I68" s="1"/>
    </row>
    <row r="69" spans="1:9">
      <c r="A69" s="9">
        <v>43070</v>
      </c>
      <c r="B69">
        <v>490.9</v>
      </c>
      <c r="C69">
        <v>31</v>
      </c>
      <c r="D69">
        <v>1.2</v>
      </c>
      <c r="E69">
        <v>498.6</v>
      </c>
      <c r="F69">
        <v>31</v>
      </c>
      <c r="G69">
        <v>0.9</v>
      </c>
      <c r="H69" s="1">
        <f t="shared" ref="H69" si="6">SUM(B58:B69)</f>
        <v>2988.5000000000005</v>
      </c>
      <c r="I69" s="1">
        <f t="shared" ref="I69" si="7">SUM(E58:E69)</f>
        <v>2896.5999999999995</v>
      </c>
    </row>
    <row r="70" spans="1:9">
      <c r="A70" s="9">
        <v>43101</v>
      </c>
      <c r="B70">
        <v>458.1</v>
      </c>
      <c r="C70">
        <v>31</v>
      </c>
      <c r="D70">
        <v>2.2000000000000002</v>
      </c>
      <c r="E70">
        <v>554.29999999999995</v>
      </c>
      <c r="F70">
        <v>31</v>
      </c>
      <c r="G70">
        <v>-0.9</v>
      </c>
      <c r="H70" s="1"/>
      <c r="I70" s="1"/>
    </row>
    <row r="71" spans="1:9">
      <c r="A71" s="9">
        <v>43132</v>
      </c>
      <c r="B71">
        <v>546.4</v>
      </c>
      <c r="C71">
        <v>28</v>
      </c>
      <c r="D71">
        <v>-2.5</v>
      </c>
      <c r="E71">
        <v>469.3</v>
      </c>
      <c r="F71">
        <v>29</v>
      </c>
      <c r="G71">
        <v>0.8</v>
      </c>
      <c r="H71" s="1"/>
      <c r="I71" s="1"/>
    </row>
    <row r="72" spans="1:9">
      <c r="A72" s="9">
        <v>43160</v>
      </c>
      <c r="B72">
        <v>464.6</v>
      </c>
      <c r="C72">
        <v>31</v>
      </c>
      <c r="D72">
        <v>2</v>
      </c>
      <c r="E72">
        <v>384.7</v>
      </c>
      <c r="F72">
        <v>31</v>
      </c>
      <c r="G72">
        <v>4.5999999999999996</v>
      </c>
      <c r="H72" s="1"/>
      <c r="I72" s="1"/>
    </row>
    <row r="73" spans="1:9">
      <c r="A73" s="9">
        <v>43191</v>
      </c>
      <c r="B73">
        <v>75</v>
      </c>
      <c r="C73">
        <v>28</v>
      </c>
      <c r="D73">
        <v>14.6</v>
      </c>
      <c r="E73">
        <v>232.6</v>
      </c>
      <c r="F73">
        <v>30</v>
      </c>
      <c r="G73">
        <v>9.1999999999999993</v>
      </c>
      <c r="H73" s="1"/>
      <c r="I73" s="1"/>
    </row>
    <row r="74" spans="1:9">
      <c r="A74" s="9">
        <v>43221</v>
      </c>
      <c r="B74">
        <v>4.2</v>
      </c>
      <c r="C74">
        <v>17</v>
      </c>
      <c r="D74">
        <v>17.8</v>
      </c>
      <c r="E74">
        <v>86.5</v>
      </c>
      <c r="F74">
        <v>31</v>
      </c>
      <c r="G74">
        <v>14.2</v>
      </c>
      <c r="H74" s="1"/>
      <c r="I74" s="1"/>
    </row>
    <row r="75" spans="1:9">
      <c r="A75" s="9">
        <v>43252</v>
      </c>
      <c r="B75">
        <v>0</v>
      </c>
      <c r="C75">
        <v>0</v>
      </c>
      <c r="D75">
        <v>19.2</v>
      </c>
      <c r="E75">
        <v>0</v>
      </c>
      <c r="F75">
        <v>0</v>
      </c>
      <c r="G75">
        <v>17.5</v>
      </c>
      <c r="H75" s="1"/>
      <c r="I75" s="1"/>
    </row>
    <row r="76" spans="1:9">
      <c r="A76" s="9">
        <v>43282</v>
      </c>
      <c r="B76">
        <v>0</v>
      </c>
      <c r="C76">
        <v>0</v>
      </c>
      <c r="D76">
        <v>20.399999999999999</v>
      </c>
      <c r="E76">
        <v>0</v>
      </c>
      <c r="F76">
        <v>0</v>
      </c>
      <c r="G76">
        <v>19.100000000000001</v>
      </c>
      <c r="H76" s="1"/>
      <c r="I76" s="1"/>
    </row>
    <row r="77" spans="1:9">
      <c r="A77" s="9">
        <v>43313</v>
      </c>
      <c r="B77">
        <v>0</v>
      </c>
      <c r="C77">
        <v>0</v>
      </c>
      <c r="D77">
        <v>22.5</v>
      </c>
      <c r="E77">
        <v>0</v>
      </c>
      <c r="F77">
        <v>0</v>
      </c>
      <c r="G77">
        <v>18.5</v>
      </c>
      <c r="H77" s="1"/>
      <c r="I77" s="1"/>
    </row>
    <row r="78" spans="1:9">
      <c r="A78" s="9">
        <v>43344</v>
      </c>
      <c r="B78">
        <v>56.6</v>
      </c>
      <c r="C78">
        <v>7</v>
      </c>
      <c r="D78">
        <v>16.100000000000001</v>
      </c>
      <c r="E78">
        <v>66.599999999999994</v>
      </c>
      <c r="F78">
        <v>28</v>
      </c>
      <c r="G78">
        <v>14.8</v>
      </c>
      <c r="H78" s="1"/>
      <c r="I78" s="1"/>
    </row>
    <row r="79" spans="1:9">
      <c r="A79" s="9">
        <v>43374</v>
      </c>
      <c r="B79">
        <v>166.2</v>
      </c>
      <c r="C79">
        <v>31</v>
      </c>
      <c r="D79">
        <v>11.6</v>
      </c>
      <c r="E79">
        <v>226.3</v>
      </c>
      <c r="F79">
        <v>31</v>
      </c>
      <c r="G79">
        <v>9.6999999999999993</v>
      </c>
      <c r="H79" s="1"/>
      <c r="I79" s="1"/>
    </row>
    <row r="80" spans="1:9">
      <c r="A80" s="9">
        <v>43405</v>
      </c>
      <c r="B80">
        <v>316.5</v>
      </c>
      <c r="C80">
        <v>30</v>
      </c>
      <c r="D80">
        <v>6.5</v>
      </c>
      <c r="E80">
        <v>377.7</v>
      </c>
      <c r="F80">
        <v>30</v>
      </c>
      <c r="G80">
        <v>4.4000000000000004</v>
      </c>
      <c r="H80" s="1"/>
      <c r="I80" s="1"/>
    </row>
    <row r="81" spans="1:9">
      <c r="A81" s="9">
        <v>43435</v>
      </c>
      <c r="B81">
        <v>479.6</v>
      </c>
      <c r="C81">
        <v>31</v>
      </c>
      <c r="D81">
        <v>1.5</v>
      </c>
      <c r="E81">
        <v>498.6</v>
      </c>
      <c r="F81">
        <v>31</v>
      </c>
      <c r="G81">
        <v>0.9</v>
      </c>
      <c r="H81" s="1">
        <f t="shared" ref="H81" si="8">SUM(B70:B81)</f>
        <v>2567.1999999999998</v>
      </c>
      <c r="I81" s="1">
        <f t="shared" ref="I81" si="9">SUM(E70:E81)</f>
        <v>2896.5999999999995</v>
      </c>
    </row>
    <row r="82" spans="1:9">
      <c r="A82" s="9">
        <v>43466</v>
      </c>
      <c r="B82">
        <v>582.29999999999995</v>
      </c>
      <c r="C82">
        <v>31</v>
      </c>
      <c r="D82">
        <v>-1.8</v>
      </c>
      <c r="E82">
        <v>554.29999999999995</v>
      </c>
      <c r="F82">
        <v>31</v>
      </c>
      <c r="G82">
        <v>-0.9</v>
      </c>
      <c r="H82" s="1"/>
      <c r="I82" s="1"/>
    </row>
    <row r="83" spans="1:9">
      <c r="A83" s="9">
        <v>43497</v>
      </c>
      <c r="B83">
        <v>427.4</v>
      </c>
      <c r="C83">
        <v>28</v>
      </c>
      <c r="D83">
        <v>1.7</v>
      </c>
      <c r="E83">
        <v>469.3</v>
      </c>
      <c r="F83">
        <v>29</v>
      </c>
      <c r="G83">
        <v>0.8</v>
      </c>
      <c r="H83" s="1"/>
      <c r="I83" s="1"/>
    </row>
    <row r="84" spans="1:9">
      <c r="A84" s="9">
        <v>43525</v>
      </c>
      <c r="B84">
        <v>320.8</v>
      </c>
      <c r="C84">
        <v>31</v>
      </c>
      <c r="D84">
        <v>6.7</v>
      </c>
      <c r="E84">
        <v>384.7</v>
      </c>
      <c r="F84">
        <v>31</v>
      </c>
      <c r="G84">
        <v>4.5999999999999996</v>
      </c>
      <c r="H84" s="1"/>
      <c r="I84" s="1"/>
    </row>
    <row r="85" spans="1:9">
      <c r="A85" s="9">
        <v>43556</v>
      </c>
      <c r="B85">
        <v>178.1</v>
      </c>
      <c r="C85">
        <v>29</v>
      </c>
      <c r="D85">
        <v>10.9</v>
      </c>
      <c r="E85">
        <v>232.6</v>
      </c>
      <c r="F85">
        <v>30</v>
      </c>
      <c r="G85">
        <v>9.1999999999999993</v>
      </c>
      <c r="H85" s="1"/>
      <c r="I85" s="1"/>
    </row>
    <row r="86" spans="1:9">
      <c r="A86" s="9">
        <v>43586</v>
      </c>
      <c r="B86">
        <v>166.1</v>
      </c>
      <c r="C86">
        <v>31</v>
      </c>
      <c r="D86">
        <v>11.6</v>
      </c>
      <c r="E86">
        <v>86.5</v>
      </c>
      <c r="F86">
        <v>31</v>
      </c>
      <c r="G86">
        <v>14.2</v>
      </c>
      <c r="H86" s="1"/>
      <c r="I86" s="1"/>
    </row>
    <row r="87" spans="1:9">
      <c r="A87" s="9">
        <v>43617</v>
      </c>
      <c r="B87">
        <v>0</v>
      </c>
      <c r="C87">
        <v>0</v>
      </c>
      <c r="D87">
        <v>21.5</v>
      </c>
      <c r="E87">
        <v>0</v>
      </c>
      <c r="F87">
        <v>0</v>
      </c>
      <c r="G87">
        <v>17.5</v>
      </c>
      <c r="H87" s="1"/>
      <c r="I87" s="1"/>
    </row>
    <row r="88" spans="1:9">
      <c r="A88" s="9">
        <v>43647</v>
      </c>
      <c r="B88">
        <v>0</v>
      </c>
      <c r="C88">
        <v>0</v>
      </c>
      <c r="D88">
        <v>19.8</v>
      </c>
      <c r="E88">
        <v>0</v>
      </c>
      <c r="F88">
        <v>0</v>
      </c>
      <c r="G88">
        <v>19.100000000000001</v>
      </c>
      <c r="H88" s="1"/>
      <c r="I88" s="1"/>
    </row>
    <row r="89" spans="1:9">
      <c r="A89" s="9">
        <v>43678</v>
      </c>
      <c r="B89">
        <v>0</v>
      </c>
      <c r="C89">
        <v>0</v>
      </c>
      <c r="D89">
        <v>20.9</v>
      </c>
      <c r="E89">
        <v>0</v>
      </c>
      <c r="F89">
        <v>0</v>
      </c>
      <c r="G89">
        <v>18.5</v>
      </c>
      <c r="H89" s="1"/>
      <c r="I89" s="1"/>
    </row>
    <row r="90" spans="1:9">
      <c r="A90" s="9">
        <v>43709</v>
      </c>
      <c r="B90">
        <v>65.400000000000006</v>
      </c>
      <c r="C90">
        <v>27</v>
      </c>
      <c r="D90">
        <v>15</v>
      </c>
      <c r="E90">
        <v>66.599999999999994</v>
      </c>
      <c r="F90">
        <v>28</v>
      </c>
      <c r="G90">
        <v>14.8</v>
      </c>
      <c r="H90" s="1"/>
      <c r="I90" s="1"/>
    </row>
    <row r="91" spans="1:9">
      <c r="A91" s="9">
        <v>43739</v>
      </c>
      <c r="B91">
        <v>185.4</v>
      </c>
      <c r="C91">
        <v>31</v>
      </c>
      <c r="D91">
        <v>11</v>
      </c>
      <c r="E91">
        <v>226.3</v>
      </c>
      <c r="F91">
        <v>31</v>
      </c>
      <c r="G91">
        <v>9.6999999999999993</v>
      </c>
      <c r="H91" s="1"/>
      <c r="I91" s="1"/>
    </row>
    <row r="92" spans="1:9">
      <c r="A92" s="9">
        <v>43770</v>
      </c>
      <c r="B92">
        <v>266.8</v>
      </c>
      <c r="C92">
        <v>30</v>
      </c>
      <c r="D92">
        <v>8.1</v>
      </c>
      <c r="E92">
        <v>377.7</v>
      </c>
      <c r="F92">
        <v>30</v>
      </c>
      <c r="G92">
        <v>4.4000000000000004</v>
      </c>
      <c r="H92" s="1"/>
      <c r="I92" s="1"/>
    </row>
    <row r="93" spans="1:9">
      <c r="A93" s="9">
        <v>43800</v>
      </c>
      <c r="B93">
        <v>452.6</v>
      </c>
      <c r="C93">
        <v>31</v>
      </c>
      <c r="D93">
        <v>2.4</v>
      </c>
      <c r="E93">
        <v>498.6</v>
      </c>
      <c r="F93">
        <v>31</v>
      </c>
      <c r="G93">
        <v>0.9</v>
      </c>
      <c r="H93" s="1">
        <f t="shared" ref="H93" si="10">SUM(B82:B93)</f>
        <v>2644.9</v>
      </c>
      <c r="I93" s="1">
        <f t="shared" ref="I93" si="11">SUM(E82:E93)</f>
        <v>2896.5999999999995</v>
      </c>
    </row>
    <row r="94" spans="1:9">
      <c r="A94" s="9">
        <v>43831</v>
      </c>
      <c r="B94">
        <v>532.70000000000005</v>
      </c>
      <c r="C94">
        <v>31</v>
      </c>
      <c r="D94">
        <v>-0.2</v>
      </c>
      <c r="E94">
        <v>554.29999999999995</v>
      </c>
      <c r="F94">
        <v>31</v>
      </c>
      <c r="G94">
        <v>-0.9</v>
      </c>
    </row>
    <row r="95" spans="1:9">
      <c r="A95" s="9">
        <v>43862</v>
      </c>
      <c r="B95">
        <v>356.3</v>
      </c>
      <c r="C95">
        <v>29</v>
      </c>
      <c r="D95">
        <v>4.7</v>
      </c>
      <c r="E95">
        <v>469.3</v>
      </c>
      <c r="F95">
        <v>29</v>
      </c>
      <c r="G95">
        <v>0.8</v>
      </c>
    </row>
    <row r="96" spans="1:9">
      <c r="A96" s="9">
        <v>43891</v>
      </c>
      <c r="B96">
        <v>362.3</v>
      </c>
      <c r="C96">
        <v>31</v>
      </c>
      <c r="D96">
        <v>5.3</v>
      </c>
      <c r="E96">
        <v>384.7</v>
      </c>
      <c r="F96">
        <v>31</v>
      </c>
      <c r="G96">
        <v>4.5999999999999996</v>
      </c>
    </row>
    <row r="97" spans="1:7">
      <c r="A97" s="9">
        <v>43922</v>
      </c>
      <c r="B97">
        <v>216.7</v>
      </c>
      <c r="C97">
        <v>30</v>
      </c>
      <c r="D97">
        <v>9.8000000000000007</v>
      </c>
      <c r="E97">
        <v>232.6</v>
      </c>
      <c r="F97">
        <v>30</v>
      </c>
      <c r="G97">
        <v>9.1999999999999993</v>
      </c>
    </row>
    <row r="98" spans="1:7">
      <c r="A98" s="9">
        <v>43952</v>
      </c>
      <c r="B98">
        <v>166.1</v>
      </c>
      <c r="C98">
        <v>31</v>
      </c>
      <c r="D98">
        <v>11.6</v>
      </c>
      <c r="E98">
        <v>86.5</v>
      </c>
      <c r="F98">
        <v>31</v>
      </c>
      <c r="G98">
        <v>14.2</v>
      </c>
    </row>
    <row r="100" spans="1:7">
      <c r="A100" t="s">
        <v>23</v>
      </c>
    </row>
  </sheetData>
  <hyperlinks>
    <hyperlink ref="A1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roční náklady</vt:lpstr>
      <vt:lpstr>výpočet TZ</vt:lpstr>
      <vt:lpstr>ds-vypocet</vt:lpstr>
      <vt:lpstr>SCOP-norma</vt:lpstr>
      <vt:lpstr>denostupne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Pepa</cp:lastModifiedBy>
  <dcterms:created xsi:type="dcterms:W3CDTF">2020-10-13T20:53:31Z</dcterms:created>
  <dcterms:modified xsi:type="dcterms:W3CDTF">2022-05-07T08:33:27Z</dcterms:modified>
</cp:coreProperties>
</file>