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<sst xmlns="http://schemas.openxmlformats.org/spreadsheetml/2006/main" count="94" uniqueCount="62">
  <si>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Elektrárna</t>
  </si>
  <si>
    <t>SN invertoru</t>
  </si>
  <si>
    <t>Čas</t>
  </si>
  <si>
    <t>Ua(V)</t>
  </si>
  <si>
    <t>Ub(V)</t>
  </si>
  <si>
    <t>Uc(V)</t>
  </si>
  <si>
    <t>I AC 1(A)</t>
  </si>
  <si>
    <t>I AC 2(A)</t>
  </si>
  <si>
    <t>I AC 3(A)</t>
  </si>
  <si>
    <t>P Meter(W)</t>
  </si>
  <si>
    <t>Denní výstup(kWh)</t>
  </si>
  <si>
    <t>Celkový výstup(kWh)</t>
  </si>
  <si>
    <t>08.13.2022 12:42:55</t>
  </si>
  <si>
    <t>0</t>
  </si>
  <si>
    <t>17</t>
  </si>
  <si>
    <t>1</t>
  </si>
  <si>
    <t>08.13.2022 12:43:57</t>
  </si>
  <si>
    <t>08.13.2022 12:44:57</t>
  </si>
  <si>
    <t>08.13.2022 12:45:57</t>
  </si>
  <si>
    <t>08.13.2022 12:47:57</t>
  </si>
  <si>
    <t>08.13.2022 12:48:58</t>
  </si>
  <si>
    <t>08.13.2022 12:49:58</t>
  </si>
  <si>
    <t>243</t>
  </si>
  <si>
    <t>08.13.2022 12:50:58</t>
  </si>
  <si>
    <t>08.13.2022 12:51:58</t>
  </si>
  <si>
    <t>244</t>
  </si>
  <si>
    <t>08.13.2022 12:52:58</t>
  </si>
  <si>
    <t>245</t>
  </si>
  <si>
    <t>08.13.2022 12:53:58</t>
  </si>
  <si>
    <t>08.13.2022 12:54:58</t>
  </si>
  <si>
    <t>08.13.2022 12:55:59</t>
  </si>
  <si>
    <t>7</t>
  </si>
  <si>
    <t>08.13.2022 12:56:59</t>
  </si>
  <si>
    <t>08.13.2022 12:57:59</t>
  </si>
  <si>
    <t>18</t>
  </si>
  <si>
    <t>08.13.2022 12:58:59</t>
  </si>
  <si>
    <t>08.13.2022 12:59:59</t>
  </si>
  <si>
    <t>08.13.2022 13:00:59</t>
  </si>
  <si>
    <t>241</t>
  </si>
  <si>
    <t>08.13.2022 13:01:59</t>
  </si>
  <si>
    <t>08.13.2022 13:02:59</t>
  </si>
  <si>
    <t>6</t>
  </si>
  <si>
    <t>08.13.2022 13:04:59</t>
  </si>
  <si>
    <t>08.13.2022 13:05:59</t>
  </si>
  <si>
    <t>FV výroba(kWh)</t>
  </si>
  <si>
    <t>W1</t>
  </si>
  <si>
    <t>W2</t>
  </si>
  <si>
    <t>W3</t>
  </si>
  <si>
    <t>W</t>
  </si>
  <si>
    <t>PV1</t>
  </si>
  <si>
    <t>PV2</t>
  </si>
  <si>
    <t>PV</t>
  </si>
  <si>
    <t>ratio</t>
  </si>
  <si>
    <t>rozdíl</t>
  </si>
  <si>
    <t>%</t>
  </si>
  <si>
    <t>U1</t>
  </si>
  <si>
    <t>U2</t>
  </si>
  <si>
    <t>I1</t>
  </si>
  <si>
    <t>I2</t>
  </si>
  <si>
    <t>MF1 (W)</t>
  </si>
  <si>
    <t>MF3 (W)</t>
  </si>
  <si>
    <t>MF2 (W)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</si>
</sst>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\ hh:mm:ss"/>
    <numFmt numFmtId="173" formatCode="#,##0.0"/>
    <numFmt numFmtId="174" formatCode="0.0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5" borderId="10" xfId="0" applyNumberForma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 horizontal="center"/>
    </xf>
    <xf numFmtId="3" fontId="2" fillId="11" borderId="10" xfId="0" applyNumberFormat="1" applyFont="1" applyFill="1" applyBorder="1" applyAlignment="1">
      <alignment horizontal="right"/>
    </xf>
    <xf numFmtId="3" fontId="0" fillId="11" borderId="10" xfId="0" applyNumberFormat="1" applyFont="1" applyFill="1" applyBorder="1" applyAlignment="1">
      <alignment horizontal="right"/>
    </xf>
    <xf numFmtId="3" fontId="2" fillId="13" borderId="10" xfId="0" applyNumberFormat="1" applyFont="1" applyFill="1" applyBorder="1" applyAlignment="1">
      <alignment horizontal="right"/>
    </xf>
    <xf numFmtId="3" fontId="0" fillId="1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4" fontId="0" fillId="0" borderId="10" xfId="0" applyNumberFormat="1" applyBorder="1" applyAlignment="1">
      <alignment horizontal="center"/>
    </xf>
    <xf numFmtId="3" fontId="0" fillId="18" borderId="10" xfId="0" applyNumberFormat="1" applyFont="1" applyFill="1" applyBorder="1" applyAlignment="1">
      <alignment horizontal="right"/>
    </xf>
    <xf numFmtId="3" fontId="0" fillId="18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3" fontId="42" fillId="5" borderId="10" xfId="0" applyNumberFormat="1" applyFont="1" applyFill="1" applyBorder="1" applyAlignment="1">
      <alignment horizontal="center"/>
    </xf>
    <xf numFmtId="3" fontId="43" fillId="18" borderId="10" xfId="0" applyNumberFormat="1" applyFont="1" applyFill="1" applyBorder="1" applyAlignment="1">
      <alignment horizontal="center"/>
    </xf>
    <xf numFmtId="3" fontId="43" fillId="11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3" fontId="43" fillId="1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3" fontId="0" fillId="1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18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57"/>
  <sheetViews>
    <sheetView tabSelected="1" zoomScalePageLayoutView="0" workbookViewId="0" topLeftCell="A3">
      <selection activeCell="A61" sqref="A61"/>
    </sheetView>
  </sheetViews>
  <sheetFormatPr defaultColWidth="9.140625" defaultRowHeight="12.75"/>
  <cols>
    <col min="1" max="1" width="20.7109375" style="0" customWidth="1"/>
    <col min="2" max="5" width="5.7109375" style="0" customWidth="1"/>
    <col min="6" max="6" width="7.140625" style="0" customWidth="1"/>
    <col min="7" max="7" width="8.7109375" style="0" customWidth="1"/>
    <col min="8" max="8" width="10.00390625" style="0" hidden="1" customWidth="1"/>
    <col min="9" max="9" width="10.00390625" style="0" customWidth="1"/>
    <col min="10" max="14" width="0.71875" style="0" hidden="1" customWidth="1"/>
    <col min="15" max="15" width="0.13671875" style="0" hidden="1" customWidth="1"/>
    <col min="16" max="18" width="8.7109375" style="0" customWidth="1"/>
    <col min="19" max="19" width="9.8515625" style="0" customWidth="1"/>
    <col min="20" max="20" width="3.7109375" style="0" hidden="1" customWidth="1"/>
    <col min="21" max="21" width="12.28125" style="8" customWidth="1"/>
    <col min="22" max="22" width="2.00390625" style="8" customWidth="1"/>
    <col min="23" max="25" width="10.00390625" style="8" customWidth="1"/>
    <col min="26" max="27" width="5.28125" style="0" hidden="1" customWidth="1"/>
    <col min="28" max="29" width="0" style="0" hidden="1" customWidth="1"/>
    <col min="30" max="30" width="0" style="6" hidden="1" customWidth="1"/>
  </cols>
  <sheetData>
    <row r="1" spans="1:27" ht="13.5" hidden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3.5" hidden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30" ht="13.5">
      <c r="A3" s="2" t="s">
        <v>2</v>
      </c>
      <c r="B3" s="1" t="s">
        <v>55</v>
      </c>
      <c r="C3" s="1" t="s">
        <v>56</v>
      </c>
      <c r="D3" s="1" t="s">
        <v>57</v>
      </c>
      <c r="E3" s="1" t="s">
        <v>58</v>
      </c>
      <c r="F3" s="28" t="s">
        <v>49</v>
      </c>
      <c r="G3" s="28" t="s">
        <v>50</v>
      </c>
      <c r="H3" s="28" t="s">
        <v>52</v>
      </c>
      <c r="I3" s="28" t="s">
        <v>51</v>
      </c>
      <c r="J3" s="2" t="s">
        <v>3</v>
      </c>
      <c r="K3" s="2" t="s">
        <v>4</v>
      </c>
      <c r="L3" s="2" t="s">
        <v>5</v>
      </c>
      <c r="M3" s="2" t="s">
        <v>6</v>
      </c>
      <c r="N3" s="2" t="s">
        <v>7</v>
      </c>
      <c r="O3" s="2" t="s">
        <v>8</v>
      </c>
      <c r="P3" s="1" t="s">
        <v>45</v>
      </c>
      <c r="Q3" s="1" t="s">
        <v>46</v>
      </c>
      <c r="R3" s="1" t="s">
        <v>47</v>
      </c>
      <c r="S3" s="32" t="s">
        <v>48</v>
      </c>
      <c r="T3" s="1" t="s">
        <v>44</v>
      </c>
      <c r="U3" s="9" t="s">
        <v>9</v>
      </c>
      <c r="V3" s="9"/>
      <c r="W3" s="9" t="s">
        <v>59</v>
      </c>
      <c r="X3" s="9" t="s">
        <v>61</v>
      </c>
      <c r="Y3" s="9" t="s">
        <v>60</v>
      </c>
      <c r="Z3" s="2" t="s">
        <v>10</v>
      </c>
      <c r="AA3" s="2" t="s">
        <v>11</v>
      </c>
      <c r="AC3" s="18" t="s">
        <v>53</v>
      </c>
      <c r="AD3" s="19" t="s">
        <v>54</v>
      </c>
    </row>
    <row r="4" spans="1:30" ht="12.75">
      <c r="A4" s="3" t="s">
        <v>16</v>
      </c>
      <c r="B4" s="3">
        <v>696.2</v>
      </c>
      <c r="C4" s="7">
        <v>341</v>
      </c>
      <c r="D4" s="25">
        <v>1.8</v>
      </c>
      <c r="E4" s="25">
        <v>0.2</v>
      </c>
      <c r="F4" s="34">
        <f aca="true" t="shared" si="0" ref="F4:F24">B4*D4</f>
        <v>1253.16</v>
      </c>
      <c r="G4" s="34">
        <f aca="true" t="shared" si="1" ref="G4:G24">C4*E4</f>
        <v>68.2</v>
      </c>
      <c r="H4" s="29">
        <f aca="true" t="shared" si="2" ref="H4:H24">F4/G4</f>
        <v>18.374780058651027</v>
      </c>
      <c r="I4" s="32">
        <f aca="true" t="shared" si="3" ref="I4:I24">SUM(F4:G4)</f>
        <v>1321.3600000000001</v>
      </c>
      <c r="J4" s="3">
        <v>243.5</v>
      </c>
      <c r="K4" s="3">
        <v>241.7</v>
      </c>
      <c r="L4" s="3">
        <v>244.1</v>
      </c>
      <c r="M4" s="3">
        <v>6.6</v>
      </c>
      <c r="N4" s="3">
        <v>0.4</v>
      </c>
      <c r="O4" s="3">
        <v>0.5</v>
      </c>
      <c r="P4" s="33">
        <f aca="true" t="shared" si="4" ref="P4:P24">J4*M4</f>
        <v>1607.1</v>
      </c>
      <c r="Q4" s="33">
        <f aca="true" t="shared" si="5" ref="Q4:Q24">K4*N4</f>
        <v>96.68</v>
      </c>
      <c r="R4" s="33">
        <f aca="true" t="shared" si="6" ref="R4:R24">L4*O4</f>
        <v>122.05</v>
      </c>
      <c r="S4" s="32">
        <f aca="true" t="shared" si="7" ref="S4:S24">SUM(P4:R4)</f>
        <v>1825.83</v>
      </c>
      <c r="T4" s="3">
        <v>17.4</v>
      </c>
      <c r="U4" s="36">
        <v>196</v>
      </c>
      <c r="V4" s="36"/>
      <c r="W4" s="10">
        <v>107</v>
      </c>
      <c r="X4" s="10">
        <v>30</v>
      </c>
      <c r="Y4" s="10">
        <v>58</v>
      </c>
      <c r="Z4" s="3" t="s">
        <v>13</v>
      </c>
      <c r="AA4" s="3">
        <v>16.8</v>
      </c>
      <c r="AC4" s="17">
        <f aca="true" t="shared" si="8" ref="AC4:AC24">S4-I4</f>
        <v>504.4699999999998</v>
      </c>
      <c r="AD4" s="6">
        <f>(S4/I4-1)*100</f>
        <v>38.17808924138764</v>
      </c>
    </row>
    <row r="5" spans="1:30" ht="12.75">
      <c r="A5" s="3" t="s">
        <v>17</v>
      </c>
      <c r="B5" s="3">
        <v>697.7</v>
      </c>
      <c r="C5" s="3">
        <v>341.5</v>
      </c>
      <c r="D5" s="25">
        <v>2.1</v>
      </c>
      <c r="E5" s="25">
        <v>0.2</v>
      </c>
      <c r="F5" s="34">
        <f t="shared" si="0"/>
        <v>1465.17</v>
      </c>
      <c r="G5" s="34">
        <f t="shared" si="1"/>
        <v>68.3</v>
      </c>
      <c r="H5" s="29">
        <f t="shared" si="2"/>
        <v>21.45197657393851</v>
      </c>
      <c r="I5" s="32">
        <f t="shared" si="3"/>
        <v>1533.47</v>
      </c>
      <c r="J5" s="3">
        <v>243.8</v>
      </c>
      <c r="K5" s="3">
        <v>242.9</v>
      </c>
      <c r="L5" s="3">
        <v>244.2</v>
      </c>
      <c r="M5" s="3">
        <v>6.9</v>
      </c>
      <c r="N5" s="3">
        <v>0.4</v>
      </c>
      <c r="O5" s="3">
        <v>0.5</v>
      </c>
      <c r="P5" s="33">
        <f t="shared" si="4"/>
        <v>1682.2200000000003</v>
      </c>
      <c r="Q5" s="33">
        <f t="shared" si="5"/>
        <v>97.16000000000001</v>
      </c>
      <c r="R5" s="33">
        <f t="shared" si="6"/>
        <v>122.1</v>
      </c>
      <c r="S5" s="32">
        <f t="shared" si="7"/>
        <v>1901.4800000000002</v>
      </c>
      <c r="T5" s="3">
        <v>17.5</v>
      </c>
      <c r="U5" s="36">
        <v>60</v>
      </c>
      <c r="V5" s="36"/>
      <c r="W5" s="10">
        <v>-25</v>
      </c>
      <c r="X5" s="10">
        <v>23</v>
      </c>
      <c r="Y5" s="10">
        <v>62</v>
      </c>
      <c r="Z5" s="3" t="s">
        <v>13</v>
      </c>
      <c r="AA5" s="3">
        <v>16.8</v>
      </c>
      <c r="AC5" s="17">
        <f t="shared" si="8"/>
        <v>368.0100000000002</v>
      </c>
      <c r="AD5" s="6">
        <f>(S5/I5-1)*100</f>
        <v>23.99851317599955</v>
      </c>
    </row>
    <row r="6" spans="1:30" ht="12.75">
      <c r="A6" s="3" t="s">
        <v>18</v>
      </c>
      <c r="B6" s="3">
        <v>716.4</v>
      </c>
      <c r="C6" s="3">
        <v>327.1</v>
      </c>
      <c r="D6" s="25">
        <v>1.8</v>
      </c>
      <c r="E6" s="25">
        <v>0.2</v>
      </c>
      <c r="F6" s="34">
        <f t="shared" si="0"/>
        <v>1289.52</v>
      </c>
      <c r="G6" s="34">
        <f t="shared" si="1"/>
        <v>65.42</v>
      </c>
      <c r="H6" s="29">
        <f t="shared" si="2"/>
        <v>19.711403240599203</v>
      </c>
      <c r="I6" s="32">
        <f t="shared" si="3"/>
        <v>1354.94</v>
      </c>
      <c r="J6" s="3">
        <v>242.6</v>
      </c>
      <c r="K6" s="3">
        <v>243.6</v>
      </c>
      <c r="L6" s="3">
        <v>244.5</v>
      </c>
      <c r="M6" s="3">
        <v>6.5</v>
      </c>
      <c r="N6" s="3">
        <v>0.3</v>
      </c>
      <c r="O6" s="3">
        <v>0.5</v>
      </c>
      <c r="P6" s="33">
        <f t="shared" si="4"/>
        <v>1576.8999999999999</v>
      </c>
      <c r="Q6" s="33">
        <f t="shared" si="5"/>
        <v>73.08</v>
      </c>
      <c r="R6" s="33">
        <f t="shared" si="6"/>
        <v>122.25</v>
      </c>
      <c r="S6" s="32">
        <f t="shared" si="7"/>
        <v>1772.2299999999998</v>
      </c>
      <c r="T6" s="3">
        <v>17.5</v>
      </c>
      <c r="U6" s="36">
        <v>-103</v>
      </c>
      <c r="V6" s="36"/>
      <c r="W6" s="10">
        <v>-190</v>
      </c>
      <c r="X6" s="10">
        <v>28</v>
      </c>
      <c r="Y6" s="10">
        <v>59</v>
      </c>
      <c r="Z6" s="3" t="s">
        <v>13</v>
      </c>
      <c r="AA6" s="3">
        <v>16.8</v>
      </c>
      <c r="AC6" s="17">
        <f t="shared" si="8"/>
        <v>417.28999999999974</v>
      </c>
      <c r="AD6" s="6">
        <f>(S6/I6-1)*100</f>
        <v>30.7976736977283</v>
      </c>
    </row>
    <row r="7" spans="1:30" ht="12.75">
      <c r="A7" s="3" t="s">
        <v>19</v>
      </c>
      <c r="B7" s="3">
        <v>711.7</v>
      </c>
      <c r="C7" s="3">
        <v>341.4</v>
      </c>
      <c r="D7" s="25">
        <v>2.1</v>
      </c>
      <c r="E7" s="25">
        <v>0.2</v>
      </c>
      <c r="F7" s="34">
        <f t="shared" si="0"/>
        <v>1494.5700000000002</v>
      </c>
      <c r="G7" s="34">
        <f t="shared" si="1"/>
        <v>68.28</v>
      </c>
      <c r="H7" s="29">
        <f t="shared" si="2"/>
        <v>21.888840070298773</v>
      </c>
      <c r="I7" s="32">
        <f t="shared" si="3"/>
        <v>1562.8500000000001</v>
      </c>
      <c r="J7" s="3">
        <v>242.7</v>
      </c>
      <c r="K7" s="3">
        <v>242.8</v>
      </c>
      <c r="L7" s="3">
        <v>244.1</v>
      </c>
      <c r="M7" s="3">
        <v>6.7</v>
      </c>
      <c r="N7" s="3">
        <v>0.3</v>
      </c>
      <c r="O7" s="3">
        <v>0.5</v>
      </c>
      <c r="P7" s="33">
        <f t="shared" si="4"/>
        <v>1626.09</v>
      </c>
      <c r="Q7" s="33">
        <f t="shared" si="5"/>
        <v>72.84</v>
      </c>
      <c r="R7" s="33">
        <f t="shared" si="6"/>
        <v>122.05</v>
      </c>
      <c r="S7" s="32">
        <f t="shared" si="7"/>
        <v>1820.9799999999998</v>
      </c>
      <c r="T7" s="3">
        <v>17.5</v>
      </c>
      <c r="U7" s="36">
        <v>45</v>
      </c>
      <c r="V7" s="36"/>
      <c r="W7" s="10">
        <v>-40</v>
      </c>
      <c r="X7" s="10">
        <v>24</v>
      </c>
      <c r="Y7" s="10">
        <v>62</v>
      </c>
      <c r="Z7" s="3">
        <v>0.1</v>
      </c>
      <c r="AA7" s="3">
        <v>16.9</v>
      </c>
      <c r="AC7" s="17">
        <f t="shared" si="8"/>
        <v>258.12999999999965</v>
      </c>
      <c r="AD7" s="6">
        <f aca="true" t="shared" si="9" ref="AD7:AD24">(S7/I7-1)*100</f>
        <v>16.516620277057914</v>
      </c>
    </row>
    <row r="8" spans="1:30" ht="12.75">
      <c r="A8" s="3" t="s">
        <v>20</v>
      </c>
      <c r="B8" s="3">
        <v>710.7</v>
      </c>
      <c r="C8" s="3">
        <v>340.8</v>
      </c>
      <c r="D8" s="7">
        <v>2</v>
      </c>
      <c r="E8" s="25">
        <v>0.2</v>
      </c>
      <c r="F8" s="34">
        <f t="shared" si="0"/>
        <v>1421.4</v>
      </c>
      <c r="G8" s="34">
        <f t="shared" si="1"/>
        <v>68.16000000000001</v>
      </c>
      <c r="H8" s="29">
        <f t="shared" si="2"/>
        <v>20.853873239436616</v>
      </c>
      <c r="I8" s="32">
        <f t="shared" si="3"/>
        <v>1489.5600000000002</v>
      </c>
      <c r="J8" s="3">
        <v>243.2</v>
      </c>
      <c r="K8" s="3">
        <v>242.9</v>
      </c>
      <c r="L8" s="3">
        <v>244.8</v>
      </c>
      <c r="M8" s="3">
        <v>7.1</v>
      </c>
      <c r="N8" s="3">
        <v>0.4</v>
      </c>
      <c r="O8" s="3">
        <v>0.5</v>
      </c>
      <c r="P8" s="33">
        <f t="shared" si="4"/>
        <v>1726.7199999999998</v>
      </c>
      <c r="Q8" s="33">
        <f t="shared" si="5"/>
        <v>97.16000000000001</v>
      </c>
      <c r="R8" s="33">
        <f t="shared" si="6"/>
        <v>122.4</v>
      </c>
      <c r="S8" s="32">
        <f t="shared" si="7"/>
        <v>1946.28</v>
      </c>
      <c r="T8" s="3">
        <v>17.6</v>
      </c>
      <c r="U8" s="36">
        <v>19</v>
      </c>
      <c r="V8" s="36"/>
      <c r="W8" s="10">
        <v>-69</v>
      </c>
      <c r="X8" s="10">
        <v>25</v>
      </c>
      <c r="Y8" s="10">
        <v>62</v>
      </c>
      <c r="Z8" s="3">
        <v>0.1</v>
      </c>
      <c r="AA8" s="3">
        <v>16.9</v>
      </c>
      <c r="AC8" s="17">
        <f t="shared" si="8"/>
        <v>456.7199999999998</v>
      </c>
      <c r="AD8" s="6">
        <f t="shared" si="9"/>
        <v>30.661403367437345</v>
      </c>
    </row>
    <row r="9" spans="1:30" ht="12.75">
      <c r="A9" s="27" t="s">
        <v>21</v>
      </c>
      <c r="B9" s="3">
        <v>702.9</v>
      </c>
      <c r="C9" s="3">
        <v>339.6</v>
      </c>
      <c r="D9" s="25">
        <v>2.2</v>
      </c>
      <c r="E9" s="25">
        <v>0.2</v>
      </c>
      <c r="F9" s="34">
        <f t="shared" si="0"/>
        <v>1546.38</v>
      </c>
      <c r="G9" s="34">
        <f t="shared" si="1"/>
        <v>67.92</v>
      </c>
      <c r="H9" s="29">
        <f t="shared" si="2"/>
        <v>22.76766784452297</v>
      </c>
      <c r="I9" s="32">
        <f t="shared" si="3"/>
        <v>1614.3000000000002</v>
      </c>
      <c r="J9" s="3">
        <v>244.8</v>
      </c>
      <c r="K9" s="3" t="s">
        <v>22</v>
      </c>
      <c r="L9" s="3">
        <v>241.7</v>
      </c>
      <c r="M9" s="3">
        <v>7.1</v>
      </c>
      <c r="N9" s="3">
        <v>0.4</v>
      </c>
      <c r="O9" s="3">
        <v>0.5</v>
      </c>
      <c r="P9" s="33">
        <f t="shared" si="4"/>
        <v>1738.08</v>
      </c>
      <c r="Q9" s="33">
        <f t="shared" si="5"/>
        <v>97.2</v>
      </c>
      <c r="R9" s="33">
        <f t="shared" si="6"/>
        <v>120.85</v>
      </c>
      <c r="S9" s="32">
        <f t="shared" si="7"/>
        <v>1956.1299999999999</v>
      </c>
      <c r="T9" s="3">
        <v>17.6</v>
      </c>
      <c r="U9" s="36">
        <v>30</v>
      </c>
      <c r="V9" s="36"/>
      <c r="W9" s="10">
        <v>-56</v>
      </c>
      <c r="X9" s="10">
        <v>24</v>
      </c>
      <c r="Y9" s="10">
        <v>62</v>
      </c>
      <c r="Z9" s="3">
        <v>0.1</v>
      </c>
      <c r="AA9" s="3">
        <v>16.9</v>
      </c>
      <c r="AC9" s="17">
        <f t="shared" si="8"/>
        <v>341.8299999999997</v>
      </c>
      <c r="AD9" s="6">
        <f t="shared" si="9"/>
        <v>21.175122344050035</v>
      </c>
    </row>
    <row r="10" spans="1:30" ht="12.75">
      <c r="A10" s="3" t="s">
        <v>23</v>
      </c>
      <c r="B10" s="3">
        <v>611.3</v>
      </c>
      <c r="C10" s="3">
        <v>328.4</v>
      </c>
      <c r="D10" s="25">
        <v>4.9</v>
      </c>
      <c r="E10" s="25">
        <v>2.4</v>
      </c>
      <c r="F10" s="34">
        <f t="shared" si="0"/>
        <v>2995.37</v>
      </c>
      <c r="G10" s="34">
        <f t="shared" si="1"/>
        <v>788.16</v>
      </c>
      <c r="H10" s="29">
        <f t="shared" si="2"/>
        <v>3.8004592976045473</v>
      </c>
      <c r="I10" s="32">
        <f t="shared" si="3"/>
        <v>3783.5299999999997</v>
      </c>
      <c r="J10" s="3">
        <v>244.7</v>
      </c>
      <c r="K10" s="3">
        <v>244.2</v>
      </c>
      <c r="L10" s="3">
        <v>240.4</v>
      </c>
      <c r="M10" s="3">
        <v>5.8</v>
      </c>
      <c r="N10" s="3">
        <v>0.5</v>
      </c>
      <c r="O10" s="3">
        <v>10.3</v>
      </c>
      <c r="P10" s="33">
        <f t="shared" si="4"/>
        <v>1419.26</v>
      </c>
      <c r="Q10" s="33">
        <f t="shared" si="5"/>
        <v>122.1</v>
      </c>
      <c r="R10" s="33">
        <f t="shared" si="6"/>
        <v>2476.1200000000003</v>
      </c>
      <c r="S10" s="32">
        <f t="shared" si="7"/>
        <v>4017.4800000000005</v>
      </c>
      <c r="T10" s="3">
        <v>17.6</v>
      </c>
      <c r="U10" s="36">
        <v>-177</v>
      </c>
      <c r="V10" s="36"/>
      <c r="W10" s="10">
        <v>-235</v>
      </c>
      <c r="X10" s="26">
        <v>79</v>
      </c>
      <c r="Y10" s="10">
        <v>-21</v>
      </c>
      <c r="Z10" s="3">
        <v>0.2</v>
      </c>
      <c r="AA10" s="3" t="s">
        <v>14</v>
      </c>
      <c r="AC10" s="17">
        <f t="shared" si="8"/>
        <v>233.95000000000073</v>
      </c>
      <c r="AD10" s="6">
        <f t="shared" si="9"/>
        <v>6.1833790137781675</v>
      </c>
    </row>
    <row r="11" spans="1:30" ht="12.75">
      <c r="A11" s="3" t="s">
        <v>24</v>
      </c>
      <c r="B11" s="3">
        <v>547.1</v>
      </c>
      <c r="C11" s="3">
        <v>337.2</v>
      </c>
      <c r="D11" s="25">
        <v>6.2</v>
      </c>
      <c r="E11" s="25">
        <v>1.7</v>
      </c>
      <c r="F11" s="34">
        <f t="shared" si="0"/>
        <v>3392.0200000000004</v>
      </c>
      <c r="G11" s="34">
        <f t="shared" si="1"/>
        <v>573.24</v>
      </c>
      <c r="H11" s="29">
        <f t="shared" si="2"/>
        <v>5.917277231177169</v>
      </c>
      <c r="I11" s="32">
        <f t="shared" si="3"/>
        <v>3965.26</v>
      </c>
      <c r="J11" s="3" t="s">
        <v>25</v>
      </c>
      <c r="K11" s="3">
        <v>244.5</v>
      </c>
      <c r="L11" s="3">
        <v>242.7</v>
      </c>
      <c r="M11" s="3">
        <v>6.1</v>
      </c>
      <c r="N11" s="3">
        <v>0.5</v>
      </c>
      <c r="O11" s="3">
        <v>10.4</v>
      </c>
      <c r="P11" s="33">
        <f t="shared" si="4"/>
        <v>1488.3999999999999</v>
      </c>
      <c r="Q11" s="33">
        <f t="shared" si="5"/>
        <v>122.25</v>
      </c>
      <c r="R11" s="33">
        <f t="shared" si="6"/>
        <v>2524.08</v>
      </c>
      <c r="S11" s="32">
        <f t="shared" si="7"/>
        <v>4134.73</v>
      </c>
      <c r="T11" s="3">
        <v>17.7</v>
      </c>
      <c r="U11" s="36">
        <v>243</v>
      </c>
      <c r="V11" s="36"/>
      <c r="W11" s="10">
        <v>153</v>
      </c>
      <c r="X11" s="10">
        <v>76</v>
      </c>
      <c r="Y11" s="10">
        <v>13</v>
      </c>
      <c r="Z11" s="3">
        <v>0.2</v>
      </c>
      <c r="AA11" s="3" t="s">
        <v>14</v>
      </c>
      <c r="AC11" s="17">
        <f t="shared" si="8"/>
        <v>169.46999999999935</v>
      </c>
      <c r="AD11" s="6">
        <f t="shared" si="9"/>
        <v>4.27386854834233</v>
      </c>
    </row>
    <row r="12" spans="1:30" ht="12.75">
      <c r="A12" s="3" t="s">
        <v>26</v>
      </c>
      <c r="B12" s="3">
        <v>702.6</v>
      </c>
      <c r="C12" s="3">
        <v>348.5</v>
      </c>
      <c r="D12" s="25">
        <v>5.6</v>
      </c>
      <c r="E12" s="25">
        <v>0.2</v>
      </c>
      <c r="F12" s="34">
        <f t="shared" si="0"/>
        <v>3934.56</v>
      </c>
      <c r="G12" s="34">
        <f t="shared" si="1"/>
        <v>69.7</v>
      </c>
      <c r="H12" s="29">
        <f t="shared" si="2"/>
        <v>56.44992826398852</v>
      </c>
      <c r="I12" s="30">
        <f t="shared" si="3"/>
        <v>4004.2599999999998</v>
      </c>
      <c r="J12" s="3" t="s">
        <v>27</v>
      </c>
      <c r="K12" s="3">
        <v>244.6</v>
      </c>
      <c r="L12" s="3">
        <v>242.3</v>
      </c>
      <c r="M12" s="3">
        <v>6.2</v>
      </c>
      <c r="N12" s="3">
        <v>0.5</v>
      </c>
      <c r="O12" s="3">
        <v>10.4</v>
      </c>
      <c r="P12" s="33">
        <f t="shared" si="4"/>
        <v>1519</v>
      </c>
      <c r="Q12" s="33">
        <f t="shared" si="5"/>
        <v>122.3</v>
      </c>
      <c r="R12" s="33">
        <f t="shared" si="6"/>
        <v>2519.92</v>
      </c>
      <c r="S12" s="32">
        <f t="shared" si="7"/>
        <v>4161.22</v>
      </c>
      <c r="T12" s="3">
        <v>17.8</v>
      </c>
      <c r="U12" s="36">
        <v>-35</v>
      </c>
      <c r="V12" s="36"/>
      <c r="W12" s="10">
        <v>-89</v>
      </c>
      <c r="X12" s="10">
        <v>77</v>
      </c>
      <c r="Y12" s="10">
        <v>-23</v>
      </c>
      <c r="Z12" s="3">
        <v>0.3</v>
      </c>
      <c r="AA12" s="3">
        <v>17.1</v>
      </c>
      <c r="AC12" s="17">
        <f t="shared" si="8"/>
        <v>156.9600000000005</v>
      </c>
      <c r="AD12" s="6">
        <f t="shared" si="9"/>
        <v>3.91982538596396</v>
      </c>
    </row>
    <row r="13" spans="1:30" ht="12.75">
      <c r="A13" s="3" t="s">
        <v>28</v>
      </c>
      <c r="B13" s="3">
        <v>706.4</v>
      </c>
      <c r="C13" s="3">
        <v>347.3</v>
      </c>
      <c r="D13" s="25">
        <v>5.5</v>
      </c>
      <c r="E13" s="25">
        <v>0.2</v>
      </c>
      <c r="F13" s="34">
        <f t="shared" si="0"/>
        <v>3885.2</v>
      </c>
      <c r="G13" s="34">
        <f t="shared" si="1"/>
        <v>69.46000000000001</v>
      </c>
      <c r="H13" s="29">
        <f t="shared" si="2"/>
        <v>55.93435070544197</v>
      </c>
      <c r="I13" s="32">
        <f t="shared" si="3"/>
        <v>3954.66</v>
      </c>
      <c r="J13" s="3">
        <v>244.4</v>
      </c>
      <c r="K13" s="3">
        <v>243.8</v>
      </c>
      <c r="L13" s="3">
        <v>241.3</v>
      </c>
      <c r="M13" s="3">
        <v>6.3</v>
      </c>
      <c r="N13" s="3">
        <v>0.5</v>
      </c>
      <c r="O13" s="3">
        <v>10.4</v>
      </c>
      <c r="P13" s="33">
        <f t="shared" si="4"/>
        <v>1539.72</v>
      </c>
      <c r="Q13" s="33">
        <f t="shared" si="5"/>
        <v>121.9</v>
      </c>
      <c r="R13" s="33">
        <f t="shared" si="6"/>
        <v>2509.52</v>
      </c>
      <c r="S13" s="32">
        <f t="shared" si="7"/>
        <v>4171.14</v>
      </c>
      <c r="T13" s="3">
        <v>17.8</v>
      </c>
      <c r="U13" s="39">
        <v>364</v>
      </c>
      <c r="V13" s="36"/>
      <c r="W13" s="26">
        <v>327</v>
      </c>
      <c r="X13" s="10">
        <v>76</v>
      </c>
      <c r="Y13" s="26">
        <v>-38</v>
      </c>
      <c r="Z13" s="3">
        <v>0.3</v>
      </c>
      <c r="AA13" s="3">
        <v>17.1</v>
      </c>
      <c r="AC13" s="17">
        <f t="shared" si="8"/>
        <v>216.48000000000047</v>
      </c>
      <c r="AD13" s="6">
        <f t="shared" si="9"/>
        <v>5.474048337910231</v>
      </c>
    </row>
    <row r="14" spans="1:30" ht="12.75">
      <c r="A14" s="37" t="s">
        <v>29</v>
      </c>
      <c r="B14" s="3">
        <v>737.8</v>
      </c>
      <c r="C14" s="3">
        <v>345.8</v>
      </c>
      <c r="D14" s="25">
        <v>1.9</v>
      </c>
      <c r="E14" s="25">
        <v>0.2</v>
      </c>
      <c r="F14" s="34">
        <f t="shared" si="0"/>
        <v>1401.82</v>
      </c>
      <c r="G14" s="34">
        <f t="shared" si="1"/>
        <v>69.16000000000001</v>
      </c>
      <c r="H14" s="29">
        <f t="shared" si="2"/>
        <v>20.269230769230766</v>
      </c>
      <c r="I14" s="32">
        <f t="shared" si="3"/>
        <v>1470.98</v>
      </c>
      <c r="J14" s="3">
        <v>244.3</v>
      </c>
      <c r="K14" s="3">
        <v>242.6</v>
      </c>
      <c r="L14" s="3">
        <v>243.1</v>
      </c>
      <c r="M14" s="3">
        <v>6.9</v>
      </c>
      <c r="N14" s="3">
        <v>0.4</v>
      </c>
      <c r="O14" s="3">
        <v>0.5</v>
      </c>
      <c r="P14" s="33">
        <f t="shared" si="4"/>
        <v>1685.67</v>
      </c>
      <c r="Q14" s="33">
        <f t="shared" si="5"/>
        <v>97.04</v>
      </c>
      <c r="R14" s="33">
        <f t="shared" si="6"/>
        <v>121.55</v>
      </c>
      <c r="S14" s="32">
        <f t="shared" si="7"/>
        <v>1904.26</v>
      </c>
      <c r="T14" s="3">
        <v>17.8</v>
      </c>
      <c r="U14" s="36">
        <v>62</v>
      </c>
      <c r="V14" s="36"/>
      <c r="W14" s="10">
        <v>-22</v>
      </c>
      <c r="X14" s="10">
        <v>23</v>
      </c>
      <c r="Y14" s="10">
        <v>61</v>
      </c>
      <c r="Z14" s="3">
        <v>0.4</v>
      </c>
      <c r="AA14" s="3">
        <v>17.2</v>
      </c>
      <c r="AC14" s="17">
        <f t="shared" si="8"/>
        <v>433.28</v>
      </c>
      <c r="AD14" s="6">
        <f t="shared" si="9"/>
        <v>29.45519313654843</v>
      </c>
    </row>
    <row r="15" spans="1:30" ht="12.75">
      <c r="A15" s="3" t="s">
        <v>30</v>
      </c>
      <c r="B15" s="3">
        <v>721.1</v>
      </c>
      <c r="C15" s="3">
        <v>324.1</v>
      </c>
      <c r="D15" s="25">
        <v>0.9</v>
      </c>
      <c r="E15" s="7">
        <v>2</v>
      </c>
      <c r="F15" s="34">
        <f t="shared" si="0"/>
        <v>648.99</v>
      </c>
      <c r="G15" s="34">
        <f t="shared" si="1"/>
        <v>648.2</v>
      </c>
      <c r="H15" s="29">
        <f t="shared" si="2"/>
        <v>1.0012187596420856</v>
      </c>
      <c r="I15" s="32">
        <f t="shared" si="3"/>
        <v>1297.19</v>
      </c>
      <c r="J15" s="3">
        <v>244.5</v>
      </c>
      <c r="K15" s="3">
        <v>242.9</v>
      </c>
      <c r="L15" s="3">
        <v>243.6</v>
      </c>
      <c r="M15" s="3" t="s">
        <v>31</v>
      </c>
      <c r="N15" s="3" t="s">
        <v>15</v>
      </c>
      <c r="O15" s="3">
        <v>0.5</v>
      </c>
      <c r="P15" s="33">
        <f t="shared" si="4"/>
        <v>1711.5</v>
      </c>
      <c r="Q15" s="33">
        <f t="shared" si="5"/>
        <v>242.9</v>
      </c>
      <c r="R15" s="33">
        <f t="shared" si="6"/>
        <v>121.8</v>
      </c>
      <c r="S15" s="32">
        <f t="shared" si="7"/>
        <v>2076.2000000000003</v>
      </c>
      <c r="T15" s="3">
        <v>17.9</v>
      </c>
      <c r="U15" s="36">
        <v>-144</v>
      </c>
      <c r="V15" s="36"/>
      <c r="W15" s="10">
        <v>-119</v>
      </c>
      <c r="X15" s="10">
        <v>-52</v>
      </c>
      <c r="Y15" s="10">
        <v>27</v>
      </c>
      <c r="Z15" s="3">
        <v>0.4</v>
      </c>
      <c r="AA15" s="3">
        <v>17.2</v>
      </c>
      <c r="AC15" s="17">
        <f t="shared" si="8"/>
        <v>779.0100000000002</v>
      </c>
      <c r="AD15" s="6">
        <f t="shared" si="9"/>
        <v>60.053654437669124</v>
      </c>
    </row>
    <row r="16" spans="1:30" ht="12.75">
      <c r="A16" s="3" t="s">
        <v>32</v>
      </c>
      <c r="B16" s="3">
        <v>653.9</v>
      </c>
      <c r="C16" s="3">
        <v>337.4</v>
      </c>
      <c r="D16" s="25">
        <v>3.9</v>
      </c>
      <c r="E16" s="25">
        <v>0.3</v>
      </c>
      <c r="F16" s="34">
        <f t="shared" si="0"/>
        <v>2550.21</v>
      </c>
      <c r="G16" s="34">
        <f t="shared" si="1"/>
        <v>101.21999999999998</v>
      </c>
      <c r="H16" s="29">
        <f t="shared" si="2"/>
        <v>25.19472436277416</v>
      </c>
      <c r="I16" s="32">
        <f t="shared" si="3"/>
        <v>2651.43</v>
      </c>
      <c r="J16" s="3">
        <v>245.8</v>
      </c>
      <c r="K16" s="3">
        <v>243.3</v>
      </c>
      <c r="L16" s="3">
        <v>239.4</v>
      </c>
      <c r="M16" s="3">
        <v>6.9</v>
      </c>
      <c r="N16" s="3">
        <v>6.2</v>
      </c>
      <c r="O16" s="3">
        <v>0.5</v>
      </c>
      <c r="P16" s="33">
        <f t="shared" si="4"/>
        <v>1696.0200000000002</v>
      </c>
      <c r="Q16" s="33">
        <f t="shared" si="5"/>
        <v>1508.46</v>
      </c>
      <c r="R16" s="33">
        <f t="shared" si="6"/>
        <v>119.7</v>
      </c>
      <c r="S16" s="32">
        <f t="shared" si="7"/>
        <v>3324.1800000000003</v>
      </c>
      <c r="T16" s="3">
        <v>17.9</v>
      </c>
      <c r="U16" s="36">
        <v>-1827</v>
      </c>
      <c r="V16" s="36"/>
      <c r="W16" s="10">
        <v>33</v>
      </c>
      <c r="X16" s="10">
        <v>-111</v>
      </c>
      <c r="Y16" s="10">
        <v>-1749</v>
      </c>
      <c r="Z16" s="3">
        <v>0.4</v>
      </c>
      <c r="AA16" s="3">
        <v>17.2</v>
      </c>
      <c r="AC16" s="17">
        <f t="shared" si="8"/>
        <v>672.7500000000005</v>
      </c>
      <c r="AD16" s="6">
        <f t="shared" si="9"/>
        <v>25.373100553286363</v>
      </c>
    </row>
    <row r="17" spans="1:30" ht="12.75">
      <c r="A17" s="3" t="s">
        <v>33</v>
      </c>
      <c r="B17" s="3">
        <v>608.6</v>
      </c>
      <c r="C17" s="3">
        <v>295.2</v>
      </c>
      <c r="D17" s="25">
        <v>3.3</v>
      </c>
      <c r="E17" s="25">
        <v>3.2</v>
      </c>
      <c r="F17" s="34">
        <f t="shared" si="0"/>
        <v>2008.3799999999999</v>
      </c>
      <c r="G17" s="34">
        <f t="shared" si="1"/>
        <v>944.64</v>
      </c>
      <c r="H17" s="29">
        <f t="shared" si="2"/>
        <v>2.126079776422764</v>
      </c>
      <c r="I17" s="35">
        <f t="shared" si="3"/>
        <v>2953.02</v>
      </c>
      <c r="J17" s="3">
        <v>244.3</v>
      </c>
      <c r="K17" s="3">
        <v>243.1</v>
      </c>
      <c r="L17" s="3">
        <v>239.3</v>
      </c>
      <c r="M17" s="3">
        <v>6.7</v>
      </c>
      <c r="N17" s="3">
        <v>6.6</v>
      </c>
      <c r="O17" s="3">
        <v>2.6</v>
      </c>
      <c r="P17" s="33">
        <f t="shared" si="4"/>
        <v>1636.8100000000002</v>
      </c>
      <c r="Q17" s="33">
        <f t="shared" si="5"/>
        <v>1604.4599999999998</v>
      </c>
      <c r="R17" s="33">
        <f t="shared" si="6"/>
        <v>622.1800000000001</v>
      </c>
      <c r="S17" s="32">
        <f t="shared" si="7"/>
        <v>3863.45</v>
      </c>
      <c r="T17" s="3" t="s">
        <v>34</v>
      </c>
      <c r="U17" s="14">
        <v>-2085</v>
      </c>
      <c r="V17" s="36"/>
      <c r="W17" s="10">
        <v>-116</v>
      </c>
      <c r="X17" s="10">
        <v>-18</v>
      </c>
      <c r="Y17" s="15">
        <v>-1950</v>
      </c>
      <c r="Z17" s="3">
        <v>0.5</v>
      </c>
      <c r="AA17" s="3">
        <v>17.3</v>
      </c>
      <c r="AC17" s="17">
        <f t="shared" si="8"/>
        <v>910.4299999999998</v>
      </c>
      <c r="AD17" s="6">
        <f t="shared" si="9"/>
        <v>30.83047185593053</v>
      </c>
    </row>
    <row r="18" spans="1:30" ht="12.75">
      <c r="A18" s="3" t="s">
        <v>35</v>
      </c>
      <c r="B18" s="3">
        <v>587.4</v>
      </c>
      <c r="C18" s="3">
        <v>335.7</v>
      </c>
      <c r="D18" s="25">
        <v>3.4</v>
      </c>
      <c r="E18" s="25">
        <v>0.6</v>
      </c>
      <c r="F18" s="34">
        <f t="shared" si="0"/>
        <v>1997.1599999999999</v>
      </c>
      <c r="G18" s="34">
        <f t="shared" si="1"/>
        <v>201.42</v>
      </c>
      <c r="H18" s="29">
        <f t="shared" si="2"/>
        <v>9.915400655347035</v>
      </c>
      <c r="I18" s="32">
        <f t="shared" si="3"/>
        <v>2198.58</v>
      </c>
      <c r="J18" s="3">
        <v>242.3</v>
      </c>
      <c r="K18" s="3">
        <v>242.8</v>
      </c>
      <c r="L18" s="3">
        <v>243.1</v>
      </c>
      <c r="M18" s="3">
        <v>4.2</v>
      </c>
      <c r="N18" s="3">
        <v>5.8</v>
      </c>
      <c r="O18" s="3">
        <v>0.4</v>
      </c>
      <c r="P18" s="33">
        <f t="shared" si="4"/>
        <v>1017.6600000000001</v>
      </c>
      <c r="Q18" s="33">
        <f t="shared" si="5"/>
        <v>1408.24</v>
      </c>
      <c r="R18" s="33">
        <f t="shared" si="6"/>
        <v>97.24000000000001</v>
      </c>
      <c r="S18" s="32">
        <f t="shared" si="7"/>
        <v>2523.1400000000003</v>
      </c>
      <c r="T18" s="3" t="s">
        <v>34</v>
      </c>
      <c r="U18" s="36">
        <v>-793</v>
      </c>
      <c r="V18" s="36"/>
      <c r="W18" s="15">
        <v>-688</v>
      </c>
      <c r="X18" s="15">
        <v>-131</v>
      </c>
      <c r="Y18" s="10">
        <v>26</v>
      </c>
      <c r="Z18" s="3">
        <v>0.5</v>
      </c>
      <c r="AA18" s="3">
        <v>17.3</v>
      </c>
      <c r="AC18" s="17">
        <f t="shared" si="8"/>
        <v>324.5600000000004</v>
      </c>
      <c r="AD18" s="6">
        <f t="shared" si="9"/>
        <v>14.762255637729815</v>
      </c>
    </row>
    <row r="19" spans="1:30" ht="12.75">
      <c r="A19" s="3" t="s">
        <v>36</v>
      </c>
      <c r="B19" s="3">
        <v>635.4</v>
      </c>
      <c r="C19" s="3">
        <v>320.9</v>
      </c>
      <c r="D19" s="25">
        <v>3.2</v>
      </c>
      <c r="E19" s="25">
        <v>1.8</v>
      </c>
      <c r="F19" s="34">
        <f t="shared" si="0"/>
        <v>2033.28</v>
      </c>
      <c r="G19" s="34">
        <f t="shared" si="1"/>
        <v>577.62</v>
      </c>
      <c r="H19" s="29">
        <f t="shared" si="2"/>
        <v>3.520099719538797</v>
      </c>
      <c r="I19" s="32">
        <f t="shared" si="3"/>
        <v>2610.9</v>
      </c>
      <c r="J19" s="3">
        <v>246.3</v>
      </c>
      <c r="K19" s="3" t="s">
        <v>22</v>
      </c>
      <c r="L19" s="3">
        <v>239.7</v>
      </c>
      <c r="M19" s="3">
        <v>6.6</v>
      </c>
      <c r="N19" s="3">
        <v>5.9</v>
      </c>
      <c r="O19" s="3">
        <v>0.5</v>
      </c>
      <c r="P19" s="33">
        <f t="shared" si="4"/>
        <v>1625.58</v>
      </c>
      <c r="Q19" s="33">
        <f t="shared" si="5"/>
        <v>1433.7</v>
      </c>
      <c r="R19" s="33">
        <f t="shared" si="6"/>
        <v>119.85</v>
      </c>
      <c r="S19" s="32">
        <f t="shared" si="7"/>
        <v>3179.1299999999997</v>
      </c>
      <c r="T19" s="3">
        <v>18.1</v>
      </c>
      <c r="U19" s="36">
        <v>-230</v>
      </c>
      <c r="V19" s="36"/>
      <c r="W19" s="10">
        <v>-93</v>
      </c>
      <c r="X19" s="10">
        <v>-121</v>
      </c>
      <c r="Y19" s="10">
        <v>-15</v>
      </c>
      <c r="Z19" s="3">
        <v>0.6</v>
      </c>
      <c r="AA19" s="3">
        <v>17.4</v>
      </c>
      <c r="AC19" s="17">
        <f t="shared" si="8"/>
        <v>568.2299999999996</v>
      </c>
      <c r="AD19" s="6">
        <f t="shared" si="9"/>
        <v>21.76375962311845</v>
      </c>
    </row>
    <row r="20" spans="1:30" ht="12.75">
      <c r="A20" s="3" t="s">
        <v>37</v>
      </c>
      <c r="B20" s="3">
        <v>697.8</v>
      </c>
      <c r="C20" s="3">
        <v>279.3</v>
      </c>
      <c r="D20" s="25">
        <v>2.1</v>
      </c>
      <c r="E20" s="7">
        <v>4</v>
      </c>
      <c r="F20" s="34">
        <f t="shared" si="0"/>
        <v>1465.3799999999999</v>
      </c>
      <c r="G20" s="34">
        <f t="shared" si="1"/>
        <v>1117.2</v>
      </c>
      <c r="H20" s="29">
        <f t="shared" si="2"/>
        <v>1.3116541353383457</v>
      </c>
      <c r="I20" s="32">
        <f t="shared" si="3"/>
        <v>2582.58</v>
      </c>
      <c r="J20" s="3">
        <v>242.4</v>
      </c>
      <c r="K20" s="3">
        <v>242.9</v>
      </c>
      <c r="L20" s="3" t="s">
        <v>38</v>
      </c>
      <c r="M20" s="3">
        <v>5.5</v>
      </c>
      <c r="N20" s="3">
        <v>0.3</v>
      </c>
      <c r="O20" s="3">
        <v>7.2</v>
      </c>
      <c r="P20" s="33">
        <f t="shared" si="4"/>
        <v>1333.2</v>
      </c>
      <c r="Q20" s="33">
        <f t="shared" si="5"/>
        <v>72.87</v>
      </c>
      <c r="R20" s="33">
        <f t="shared" si="6"/>
        <v>1735.2</v>
      </c>
      <c r="S20" s="32">
        <f t="shared" si="7"/>
        <v>3141.2700000000004</v>
      </c>
      <c r="T20" s="3">
        <v>18.1</v>
      </c>
      <c r="U20" s="36">
        <v>-959</v>
      </c>
      <c r="V20" s="36"/>
      <c r="W20" s="10">
        <v>68</v>
      </c>
      <c r="X20" s="10">
        <v>55</v>
      </c>
      <c r="Y20" s="13">
        <v>-1083</v>
      </c>
      <c r="Z20" s="3">
        <v>0.6</v>
      </c>
      <c r="AA20" s="3">
        <v>17.4</v>
      </c>
      <c r="AC20" s="17">
        <f t="shared" si="8"/>
        <v>558.6900000000005</v>
      </c>
      <c r="AD20" s="6">
        <f t="shared" si="9"/>
        <v>21.633018144646066</v>
      </c>
    </row>
    <row r="21" spans="1:30" ht="12.75">
      <c r="A21" s="11" t="s">
        <v>39</v>
      </c>
      <c r="B21" s="3">
        <v>704.6</v>
      </c>
      <c r="C21" s="3">
        <v>310.2</v>
      </c>
      <c r="D21" s="25">
        <v>3.9</v>
      </c>
      <c r="E21" s="25">
        <v>6.6</v>
      </c>
      <c r="F21" s="34">
        <f t="shared" si="0"/>
        <v>2747.94</v>
      </c>
      <c r="G21" s="34">
        <f t="shared" si="1"/>
        <v>2047.3199999999997</v>
      </c>
      <c r="H21" s="29">
        <f t="shared" si="2"/>
        <v>1.3422132348631384</v>
      </c>
      <c r="I21" s="31">
        <f t="shared" si="3"/>
        <v>4795.26</v>
      </c>
      <c r="J21" s="3">
        <v>243.6</v>
      </c>
      <c r="K21" s="3">
        <v>244.6</v>
      </c>
      <c r="L21" s="3">
        <v>241.8</v>
      </c>
      <c r="M21" s="3">
        <v>4.5</v>
      </c>
      <c r="N21" s="3">
        <v>0.7</v>
      </c>
      <c r="O21" s="3">
        <v>14.4</v>
      </c>
      <c r="P21" s="33">
        <f t="shared" si="4"/>
        <v>1096.2</v>
      </c>
      <c r="Q21" s="33">
        <f t="shared" si="5"/>
        <v>171.22</v>
      </c>
      <c r="R21" s="33">
        <f t="shared" si="6"/>
        <v>3481.92</v>
      </c>
      <c r="S21" s="32">
        <f t="shared" si="7"/>
        <v>4749.34</v>
      </c>
      <c r="T21" s="3">
        <v>18.2</v>
      </c>
      <c r="U21" s="36">
        <v>-506</v>
      </c>
      <c r="V21" s="36"/>
      <c r="W21" s="10">
        <v>-306</v>
      </c>
      <c r="X21" s="10">
        <v>103</v>
      </c>
      <c r="Y21" s="10">
        <v>-304</v>
      </c>
      <c r="Z21" s="3">
        <v>0.6</v>
      </c>
      <c r="AA21" s="3">
        <v>17.4</v>
      </c>
      <c r="AC21" s="17">
        <f t="shared" si="8"/>
        <v>-45.92000000000007</v>
      </c>
      <c r="AD21" s="6">
        <f t="shared" si="9"/>
        <v>-0.9576123088216315</v>
      </c>
    </row>
    <row r="22" spans="1:30" ht="12.75">
      <c r="A22" s="3" t="s">
        <v>40</v>
      </c>
      <c r="B22" s="3">
        <v>687.4</v>
      </c>
      <c r="C22" s="3">
        <v>282.6</v>
      </c>
      <c r="D22" s="25">
        <v>4.3</v>
      </c>
      <c r="E22" s="25">
        <v>6.2</v>
      </c>
      <c r="F22" s="34">
        <f t="shared" si="0"/>
        <v>2955.8199999999997</v>
      </c>
      <c r="G22" s="34">
        <f t="shared" si="1"/>
        <v>1752.1200000000001</v>
      </c>
      <c r="H22" s="29">
        <f t="shared" si="2"/>
        <v>1.6869963244526627</v>
      </c>
      <c r="I22" s="32">
        <f t="shared" si="3"/>
        <v>4707.94</v>
      </c>
      <c r="J22" s="3">
        <v>241.9</v>
      </c>
      <c r="K22" s="3">
        <v>244.7</v>
      </c>
      <c r="L22" s="3">
        <v>243.1</v>
      </c>
      <c r="M22" s="3" t="s">
        <v>41</v>
      </c>
      <c r="N22" s="3">
        <v>0.4</v>
      </c>
      <c r="O22" s="3">
        <v>13.5</v>
      </c>
      <c r="P22" s="33">
        <f t="shared" si="4"/>
        <v>1451.4</v>
      </c>
      <c r="Q22" s="33">
        <f t="shared" si="5"/>
        <v>97.88</v>
      </c>
      <c r="R22" s="33">
        <f t="shared" si="6"/>
        <v>3281.85</v>
      </c>
      <c r="S22" s="32">
        <f t="shared" si="7"/>
        <v>4831.13</v>
      </c>
      <c r="T22" s="3">
        <v>18.2</v>
      </c>
      <c r="U22" s="36">
        <v>-568</v>
      </c>
      <c r="V22" s="36"/>
      <c r="W22" s="10">
        <v>-33</v>
      </c>
      <c r="X22" s="10">
        <v>11</v>
      </c>
      <c r="Y22" s="10">
        <v>-545</v>
      </c>
      <c r="Z22" s="3">
        <v>0.7</v>
      </c>
      <c r="AA22" s="3">
        <v>17.5</v>
      </c>
      <c r="AC22" s="17">
        <f t="shared" si="8"/>
        <v>123.19000000000051</v>
      </c>
      <c r="AD22" s="6">
        <f t="shared" si="9"/>
        <v>2.616643372685301</v>
      </c>
    </row>
    <row r="23" spans="1:30" ht="12.75">
      <c r="A23" s="3" t="s">
        <v>42</v>
      </c>
      <c r="B23" s="3">
        <v>705.1</v>
      </c>
      <c r="C23" s="3">
        <v>339.9</v>
      </c>
      <c r="D23" s="25">
        <v>2.4</v>
      </c>
      <c r="E23" s="25">
        <v>0.8</v>
      </c>
      <c r="F23" s="34">
        <f t="shared" si="0"/>
        <v>1692.24</v>
      </c>
      <c r="G23" s="34">
        <f t="shared" si="1"/>
        <v>271.92</v>
      </c>
      <c r="H23" s="29">
        <f t="shared" si="2"/>
        <v>6.223300970873786</v>
      </c>
      <c r="I23" s="32">
        <f t="shared" si="3"/>
        <v>1964.16</v>
      </c>
      <c r="J23" s="3">
        <v>242.6</v>
      </c>
      <c r="K23" s="3">
        <v>243.6</v>
      </c>
      <c r="L23" s="3">
        <v>244.8</v>
      </c>
      <c r="M23" s="3">
        <v>7.5</v>
      </c>
      <c r="N23" s="3">
        <v>0.5</v>
      </c>
      <c r="O23" s="3">
        <v>1.5</v>
      </c>
      <c r="P23" s="33">
        <f t="shared" si="4"/>
        <v>1819.5</v>
      </c>
      <c r="Q23" s="33">
        <f t="shared" si="5"/>
        <v>121.8</v>
      </c>
      <c r="R23" s="33">
        <f t="shared" si="6"/>
        <v>367.20000000000005</v>
      </c>
      <c r="S23" s="32">
        <f t="shared" si="7"/>
        <v>2308.5</v>
      </c>
      <c r="T23" s="3">
        <v>18.3</v>
      </c>
      <c r="U23" s="12">
        <v>2111</v>
      </c>
      <c r="V23" s="36"/>
      <c r="W23" s="13">
        <v>852</v>
      </c>
      <c r="X23" s="13">
        <v>541</v>
      </c>
      <c r="Y23" s="10">
        <v>718</v>
      </c>
      <c r="Z23" s="3">
        <v>0.8</v>
      </c>
      <c r="AA23" s="3">
        <v>17.6</v>
      </c>
      <c r="AC23" s="17">
        <f t="shared" si="8"/>
        <v>344.3399999999999</v>
      </c>
      <c r="AD23" s="6">
        <f t="shared" si="9"/>
        <v>17.53115835777126</v>
      </c>
    </row>
    <row r="24" spans="1:30" ht="12.75">
      <c r="A24" s="3" t="s">
        <v>43</v>
      </c>
      <c r="B24" s="3">
        <v>701.6</v>
      </c>
      <c r="C24" s="3">
        <v>338.7</v>
      </c>
      <c r="D24" s="25">
        <v>2.1</v>
      </c>
      <c r="E24" s="25">
        <v>0.2</v>
      </c>
      <c r="F24" s="34">
        <f t="shared" si="0"/>
        <v>1473.3600000000001</v>
      </c>
      <c r="G24" s="34">
        <f t="shared" si="1"/>
        <v>67.74</v>
      </c>
      <c r="H24" s="29">
        <f t="shared" si="2"/>
        <v>21.750221434898144</v>
      </c>
      <c r="I24" s="32">
        <f t="shared" si="3"/>
        <v>1541.1000000000001</v>
      </c>
      <c r="J24" s="3">
        <v>243.7</v>
      </c>
      <c r="K24" s="3">
        <v>241.9</v>
      </c>
      <c r="L24" s="3" t="s">
        <v>22</v>
      </c>
      <c r="M24" s="3">
        <v>6.7</v>
      </c>
      <c r="N24" s="3">
        <v>0.4</v>
      </c>
      <c r="O24" s="3">
        <v>0.5</v>
      </c>
      <c r="P24" s="33">
        <f t="shared" si="4"/>
        <v>1632.79</v>
      </c>
      <c r="Q24" s="33">
        <f t="shared" si="5"/>
        <v>96.76</v>
      </c>
      <c r="R24" s="33">
        <f t="shared" si="6"/>
        <v>121.5</v>
      </c>
      <c r="S24" s="32">
        <f t="shared" si="7"/>
        <v>1851.05</v>
      </c>
      <c r="T24" s="3">
        <v>18.3</v>
      </c>
      <c r="U24" s="36">
        <v>34</v>
      </c>
      <c r="V24" s="36"/>
      <c r="W24" s="10">
        <v>-47</v>
      </c>
      <c r="X24" s="10">
        <v>23</v>
      </c>
      <c r="Y24" s="10">
        <v>59</v>
      </c>
      <c r="Z24" s="3">
        <v>0.8</v>
      </c>
      <c r="AA24" s="3">
        <v>17.6</v>
      </c>
      <c r="AC24" s="17">
        <f t="shared" si="8"/>
        <v>309.9499999999998</v>
      </c>
      <c r="AD24" s="6">
        <f t="shared" si="9"/>
        <v>20.11225747842449</v>
      </c>
    </row>
    <row r="25" ht="12.75" hidden="1"/>
    <row r="26" ht="12.75" hidden="1"/>
    <row r="27" ht="12.75" hidden="1"/>
    <row r="28" ht="12.75" hidden="1"/>
    <row r="29" spans="9:30" s="20" customFormat="1" ht="12.75" hidden="1">
      <c r="I29" s="21">
        <f>SUM(I4:I28)</f>
        <v>53357.33000000001</v>
      </c>
      <c r="S29" s="21">
        <f>SUM(S4:S28)</f>
        <v>61459.14999999999</v>
      </c>
      <c r="U29" s="21">
        <f>SUM(U4:U28)</f>
        <v>-4263</v>
      </c>
      <c r="V29" s="21"/>
      <c r="W29" s="22"/>
      <c r="X29" s="22"/>
      <c r="Y29" s="22"/>
      <c r="AB29" s="21">
        <f>S29-I29</f>
        <v>8101.819999999978</v>
      </c>
      <c r="AC29" s="21">
        <f>SUM(AC4:AC24)</f>
        <v>8101.8200000000015</v>
      </c>
      <c r="AD29" s="23">
        <f>((S29-I29)/S29)*100</f>
        <v>13.182447202735442</v>
      </c>
    </row>
    <row r="30" ht="12.75" hidden="1"/>
    <row r="31" ht="12.75" hidden="1"/>
    <row r="32" ht="12.75" hidden="1"/>
    <row r="33" ht="12.75" hidden="1">
      <c r="W33" s="21">
        <f>SUM(W8:W32)</f>
        <v>-440</v>
      </c>
    </row>
    <row r="34" spans="1:19" ht="13.5" hidden="1">
      <c r="A34" s="2" t="s">
        <v>2</v>
      </c>
      <c r="P34" s="1" t="s">
        <v>45</v>
      </c>
      <c r="Q34" s="1" t="s">
        <v>46</v>
      </c>
      <c r="R34" s="1" t="s">
        <v>47</v>
      </c>
      <c r="S34" s="1" t="s">
        <v>48</v>
      </c>
    </row>
    <row r="35" spans="1:19" ht="12.75" hidden="1">
      <c r="A35" s="3" t="s">
        <v>12</v>
      </c>
      <c r="P35" s="4">
        <v>1500</v>
      </c>
      <c r="Q35" s="4">
        <v>100</v>
      </c>
      <c r="R35" s="4">
        <v>100</v>
      </c>
      <c r="S35" s="5">
        <f>SUM(P35:R35)</f>
        <v>1700</v>
      </c>
    </row>
    <row r="36" spans="1:19" ht="12.75" hidden="1">
      <c r="A36" s="3" t="s">
        <v>16</v>
      </c>
      <c r="P36" s="4">
        <v>1500</v>
      </c>
      <c r="Q36" s="4">
        <v>100</v>
      </c>
      <c r="R36" s="4">
        <v>100</v>
      </c>
      <c r="S36" s="5">
        <f aca="true" t="shared" si="10" ref="S36:S56">SUM(P36:R36)</f>
        <v>1700</v>
      </c>
    </row>
    <row r="37" spans="1:19" ht="12.75" hidden="1">
      <c r="A37" s="3" t="s">
        <v>17</v>
      </c>
      <c r="P37" s="4">
        <v>1500</v>
      </c>
      <c r="Q37" s="4">
        <v>100</v>
      </c>
      <c r="R37" s="4">
        <v>100</v>
      </c>
      <c r="S37" s="5">
        <f t="shared" si="10"/>
        <v>1700</v>
      </c>
    </row>
    <row r="38" spans="1:19" ht="12.75" hidden="1">
      <c r="A38" s="3" t="s">
        <v>18</v>
      </c>
      <c r="P38" s="4">
        <v>1500</v>
      </c>
      <c r="Q38" s="4">
        <v>100</v>
      </c>
      <c r="R38" s="4">
        <v>100</v>
      </c>
      <c r="S38" s="5">
        <f t="shared" si="10"/>
        <v>1700</v>
      </c>
    </row>
    <row r="39" spans="1:19" ht="12.75" hidden="1">
      <c r="A39" s="3" t="s">
        <v>19</v>
      </c>
      <c r="P39" s="4">
        <v>1500</v>
      </c>
      <c r="Q39" s="4">
        <v>100</v>
      </c>
      <c r="R39" s="4">
        <v>100</v>
      </c>
      <c r="S39" s="5">
        <f t="shared" si="10"/>
        <v>1700</v>
      </c>
    </row>
    <row r="40" spans="1:19" ht="12.75" hidden="1">
      <c r="A40" s="3" t="s">
        <v>20</v>
      </c>
      <c r="P40" s="4">
        <v>1500</v>
      </c>
      <c r="Q40" s="4">
        <v>100</v>
      </c>
      <c r="R40" s="4">
        <v>100</v>
      </c>
      <c r="S40" s="5">
        <f t="shared" si="10"/>
        <v>1700</v>
      </c>
    </row>
    <row r="41" spans="1:19" ht="12.75" hidden="1">
      <c r="A41" s="3" t="s">
        <v>21</v>
      </c>
      <c r="P41" s="4">
        <v>1500</v>
      </c>
      <c r="Q41" s="4">
        <v>100</v>
      </c>
      <c r="R41" s="4">
        <v>100</v>
      </c>
      <c r="S41" s="5">
        <f t="shared" si="10"/>
        <v>1700</v>
      </c>
    </row>
    <row r="42" spans="1:19" ht="12.75" hidden="1">
      <c r="A42" s="3" t="s">
        <v>23</v>
      </c>
      <c r="P42" s="4">
        <v>1500</v>
      </c>
      <c r="Q42" s="4">
        <v>100</v>
      </c>
      <c r="R42" s="4">
        <v>2500</v>
      </c>
      <c r="S42" s="5">
        <f t="shared" si="10"/>
        <v>4100</v>
      </c>
    </row>
    <row r="43" spans="1:19" ht="12.75" hidden="1">
      <c r="A43" s="3" t="s">
        <v>24</v>
      </c>
      <c r="P43" s="4">
        <v>1500</v>
      </c>
      <c r="Q43" s="4">
        <v>100</v>
      </c>
      <c r="R43" s="4">
        <v>2500</v>
      </c>
      <c r="S43" s="5">
        <f t="shared" si="10"/>
        <v>4100</v>
      </c>
    </row>
    <row r="44" spans="1:19" ht="12.75" hidden="1">
      <c r="A44" s="3" t="s">
        <v>26</v>
      </c>
      <c r="P44" s="4">
        <v>1500</v>
      </c>
      <c r="Q44" s="4">
        <v>100</v>
      </c>
      <c r="R44" s="4">
        <v>2500</v>
      </c>
      <c r="S44" s="5">
        <f t="shared" si="10"/>
        <v>4100</v>
      </c>
    </row>
    <row r="45" spans="1:19" ht="12.75" hidden="1">
      <c r="A45" s="3" t="s">
        <v>28</v>
      </c>
      <c r="P45" s="4">
        <v>1500</v>
      </c>
      <c r="Q45" s="4">
        <v>100</v>
      </c>
      <c r="R45" s="4">
        <v>2500</v>
      </c>
      <c r="S45" s="5">
        <f t="shared" si="10"/>
        <v>4100</v>
      </c>
    </row>
    <row r="46" spans="1:19" ht="12.75" hidden="1">
      <c r="A46" s="3" t="s">
        <v>29</v>
      </c>
      <c r="P46" s="4">
        <v>1500</v>
      </c>
      <c r="Q46" s="4">
        <v>100</v>
      </c>
      <c r="R46" s="4">
        <v>100</v>
      </c>
      <c r="S46" s="5">
        <f t="shared" si="10"/>
        <v>1700</v>
      </c>
    </row>
    <row r="47" spans="1:19" ht="12.75" hidden="1">
      <c r="A47" s="3" t="s">
        <v>30</v>
      </c>
      <c r="P47" s="4">
        <v>1500</v>
      </c>
      <c r="Q47" s="4">
        <v>100</v>
      </c>
      <c r="R47" s="4">
        <v>100</v>
      </c>
      <c r="S47" s="5">
        <f t="shared" si="10"/>
        <v>1700</v>
      </c>
    </row>
    <row r="48" spans="1:19" ht="12.75" hidden="1">
      <c r="A48" s="3" t="s">
        <v>32</v>
      </c>
      <c r="P48" s="4">
        <v>1500</v>
      </c>
      <c r="Q48" s="4">
        <v>100</v>
      </c>
      <c r="R48" s="4">
        <v>100</v>
      </c>
      <c r="S48" s="5">
        <f t="shared" si="10"/>
        <v>1700</v>
      </c>
    </row>
    <row r="49" spans="1:19" ht="12.75" hidden="1">
      <c r="A49" s="3" t="s">
        <v>33</v>
      </c>
      <c r="P49" s="4">
        <v>1500</v>
      </c>
      <c r="Q49" s="4">
        <v>1500</v>
      </c>
      <c r="R49" s="4">
        <v>100</v>
      </c>
      <c r="S49" s="5">
        <f t="shared" si="10"/>
        <v>3100</v>
      </c>
    </row>
    <row r="50" spans="1:19" ht="12.75" hidden="1">
      <c r="A50" s="16" t="s">
        <v>35</v>
      </c>
      <c r="P50" s="4">
        <v>1500</v>
      </c>
      <c r="Q50" s="4">
        <v>1500</v>
      </c>
      <c r="R50" s="4">
        <v>100</v>
      </c>
      <c r="S50" s="5">
        <f t="shared" si="10"/>
        <v>3100</v>
      </c>
    </row>
    <row r="51" spans="1:19" ht="12.75" hidden="1">
      <c r="A51" s="3" t="s">
        <v>36</v>
      </c>
      <c r="P51" s="4">
        <v>1500</v>
      </c>
      <c r="Q51" s="4">
        <v>1500</v>
      </c>
      <c r="R51" s="4">
        <v>100</v>
      </c>
      <c r="S51" s="5">
        <f t="shared" si="10"/>
        <v>3100</v>
      </c>
    </row>
    <row r="52" spans="1:19" ht="12.75" hidden="1">
      <c r="A52" s="3" t="s">
        <v>37</v>
      </c>
      <c r="P52" s="4">
        <v>1500</v>
      </c>
      <c r="Q52" s="4">
        <v>1500</v>
      </c>
      <c r="R52" s="4">
        <v>1500</v>
      </c>
      <c r="S52" s="5">
        <f t="shared" si="10"/>
        <v>4500</v>
      </c>
    </row>
    <row r="53" spans="1:19" ht="12.75" hidden="1">
      <c r="A53" s="3" t="s">
        <v>39</v>
      </c>
      <c r="P53" s="4">
        <v>1500</v>
      </c>
      <c r="Q53" s="4">
        <v>100</v>
      </c>
      <c r="R53" s="4">
        <v>3500</v>
      </c>
      <c r="S53" s="5">
        <f t="shared" si="10"/>
        <v>5100</v>
      </c>
    </row>
    <row r="54" spans="1:19" ht="12.75" hidden="1">
      <c r="A54" s="3" t="s">
        <v>40</v>
      </c>
      <c r="P54" s="4">
        <v>1500</v>
      </c>
      <c r="Q54" s="4">
        <v>100</v>
      </c>
      <c r="R54" s="4">
        <v>3500</v>
      </c>
      <c r="S54" s="5">
        <f t="shared" si="10"/>
        <v>5100</v>
      </c>
    </row>
    <row r="55" spans="1:19" ht="12.75" hidden="1">
      <c r="A55" s="3" t="s">
        <v>42</v>
      </c>
      <c r="P55" s="4">
        <v>1500</v>
      </c>
      <c r="Q55" s="4">
        <v>100</v>
      </c>
      <c r="R55" s="4">
        <v>1500</v>
      </c>
      <c r="S55" s="5">
        <f t="shared" si="10"/>
        <v>3100</v>
      </c>
    </row>
    <row r="56" spans="1:19" ht="12.75" hidden="1">
      <c r="A56" s="3" t="s">
        <v>43</v>
      </c>
      <c r="P56" s="4">
        <v>1500</v>
      </c>
      <c r="Q56" s="4">
        <v>100</v>
      </c>
      <c r="R56" s="4">
        <v>100</v>
      </c>
      <c r="S56" s="5">
        <f t="shared" si="10"/>
        <v>1700</v>
      </c>
    </row>
    <row r="57" ht="12.75" hidden="1">
      <c r="S57" s="24">
        <f>SUM(S35:S56)</f>
        <v>62200</v>
      </c>
    </row>
    <row r="58" ht="12.75" hidden="1"/>
  </sheetData>
  <sheetProtection/>
  <mergeCells count="2">
    <mergeCell ref="B1:AA1"/>
    <mergeCell ref="B2:AA2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Halousek</dc:creator>
  <cp:keywords/>
  <dc:description/>
  <cp:lastModifiedBy>Zbynek</cp:lastModifiedBy>
  <dcterms:created xsi:type="dcterms:W3CDTF">2022-08-13T11:31:20Z</dcterms:created>
  <dcterms:modified xsi:type="dcterms:W3CDTF">2022-08-13T16:49:46Z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